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D:\BaiduNetdiskWorkspace\留学网\留学相关资料\★日本留学申请资料\留学表格\"/>
    </mc:Choice>
  </mc:AlternateContent>
  <xr:revisionPtr revIDLastSave="0" documentId="13_ncr:1_{6D74B69C-7270-4F50-9C33-F624639DF9C2}" xr6:coauthVersionLast="47" xr6:coauthVersionMax="47" xr10:uidLastSave="{00000000-0000-0000-0000-000000000000}"/>
  <bookViews>
    <workbookView xWindow="-120" yWindow="-120" windowWidth="29040" windowHeight="15840" xr2:uid="{00000000-000D-0000-FFFF-FFFF00000000}"/>
  </bookViews>
  <sheets>
    <sheet name="Application" sheetId="11" r:id="rId1"/>
    <sheet name="★Resume-1★" sheetId="6" r:id="rId2"/>
    <sheet name="★Resume-2★" sheetId="3" r:id="rId3"/>
    <sheet name="★Family List★" sheetId="8" state="hidden" r:id="rId4"/>
    <sheet name="★Expenses Payment★" sheetId="4" r:id="rId5"/>
    <sheet name="提出書類一覧表" sheetId="14" r:id="rId6"/>
    <sheet name="申請人用（認定）１" sheetId="15" r:id="rId7"/>
    <sheet name="申請人用（認定）２Ｐ " sheetId="18" r:id="rId8"/>
    <sheet name="申請人用（認定）２Ｐ1" sheetId="16" state="hidden" r:id="rId9"/>
    <sheet name="申請人用（認定）３Ｐ " sheetId="19" r:id="rId10"/>
    <sheet name="申請人用（認定）３Ｐ1" sheetId="17" state="hidden" r:id="rId11"/>
    <sheet name="職歴リスト3つ以上" sheetId="13" r:id="rId12"/>
    <sheet name="Previous Stay in Japan List" sheetId="10" r:id="rId13"/>
  </sheets>
  <definedNames>
    <definedName name="_xlnm.Print_Area" localSheetId="4">'★Expenses Payment★'!$A$2:$AI$61</definedName>
    <definedName name="_xlnm.Print_Area" localSheetId="3">'★Family List★'!$A$2:$BB$27</definedName>
    <definedName name="_xlnm.Print_Area" localSheetId="1">'★Resume-1★'!$A$2:$AI$64</definedName>
    <definedName name="_xlnm.Print_Area" localSheetId="2">'★Resume-2★'!$A$2:$AH$58</definedName>
    <definedName name="_xlnm.Print_Area" localSheetId="0">Application!$B$1:$AC$131</definedName>
    <definedName name="_xlnm.Print_Area" localSheetId="12">'Previous Stay in Japan List'!$B$1:$AI$35</definedName>
    <definedName name="_xlnm.Print_Area" localSheetId="11">職歴リスト3つ以上!$B$1:$AI$15</definedName>
    <definedName name="_xlnm.Print_Area" localSheetId="6">'申請人用（認定）１'!$A$1:$AQ$109</definedName>
    <definedName name="_xlnm.Print_Area" localSheetId="7">'申請人用（認定）２Ｐ '!$A$1:$AH$93</definedName>
    <definedName name="_xlnm.Print_Area" localSheetId="8">'申請人用（認定）２Ｐ1'!$A$1:$AH$88</definedName>
    <definedName name="_xlnm.Print_Area" localSheetId="9">'申請人用（認定）３Ｐ '!$A$1:$AH$84</definedName>
    <definedName name="_xlnm.Print_Area" localSheetId="10">'申請人用（認定）３Ｐ1'!$A$1:$AH$83</definedName>
    <definedName name="_xlnm.Print_Area" localSheetId="5">提出書類一覧表!$A$1:$AH$31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57" i="19" l="1"/>
  <c r="F54" i="19"/>
  <c r="AC55" i="15" l="1"/>
  <c r="AF5" i="6"/>
  <c r="G3" i="14"/>
  <c r="D3" i="14"/>
  <c r="Y97" i="11"/>
  <c r="F91" i="11"/>
  <c r="Z89" i="11"/>
  <c r="R89" i="11"/>
  <c r="F89" i="11"/>
  <c r="T32" i="18"/>
  <c r="T30" i="18"/>
  <c r="AA88" i="18" l="1"/>
  <c r="L88" i="18"/>
  <c r="V42" i="18" l="1"/>
  <c r="X32" i="18" l="1"/>
  <c r="X30" i="18"/>
  <c r="V32" i="18"/>
  <c r="V30" i="18"/>
  <c r="R30" i="18"/>
  <c r="R32" i="18"/>
  <c r="AK73" i="15"/>
  <c r="S73" i="15"/>
  <c r="O1" i="15"/>
  <c r="AA7" i="6"/>
  <c r="T70" i="15"/>
  <c r="Q70" i="15"/>
  <c r="J61" i="15"/>
  <c r="L10" i="6"/>
  <c r="I11" i="6"/>
  <c r="AN23" i="15"/>
  <c r="L13" i="6"/>
  <c r="AK23" i="15"/>
  <c r="H13" i="6"/>
  <c r="Y13" i="6" s="1"/>
  <c r="H23" i="15"/>
  <c r="H7" i="6"/>
  <c r="E23" i="15"/>
  <c r="E7" i="6"/>
  <c r="G17" i="15"/>
  <c r="V1" i="15"/>
  <c r="D4" i="14"/>
  <c r="V7" i="14"/>
  <c r="Z7" i="14"/>
  <c r="AB56" i="4"/>
  <c r="F56" i="4"/>
  <c r="AF55" i="4"/>
  <c r="AB43" i="4"/>
  <c r="H43" i="4"/>
  <c r="C32" i="4"/>
  <c r="L55" i="4" s="1"/>
  <c r="I8" i="4"/>
  <c r="AE12" i="4"/>
  <c r="AB12" i="4"/>
  <c r="P7" i="6"/>
  <c r="P86" i="11"/>
  <c r="U24" i="6" s="1"/>
  <c r="P85" i="11"/>
  <c r="U23" i="6" s="1"/>
  <c r="P84" i="11"/>
  <c r="U22" i="6" s="1"/>
  <c r="P83" i="11"/>
  <c r="U21" i="6" s="1"/>
  <c r="P82" i="11"/>
  <c r="U20" i="6" s="1"/>
  <c r="G20" i="15"/>
  <c r="X26" i="15" s="1"/>
  <c r="P5" i="6"/>
  <c r="G5" i="6"/>
  <c r="N59" i="4"/>
  <c r="N54" i="3"/>
  <c r="K59" i="4"/>
  <c r="K54" i="3"/>
  <c r="G59" i="4"/>
  <c r="G54" i="3"/>
  <c r="B59" i="6"/>
  <c r="AB60" i="6"/>
  <c r="AB61" i="6"/>
  <c r="AB62" i="6"/>
  <c r="R60" i="6"/>
  <c r="R61" i="6"/>
  <c r="R62" i="6"/>
  <c r="J60" i="6"/>
  <c r="J61" i="6"/>
  <c r="J62" i="6"/>
  <c r="B60" i="6"/>
  <c r="B61" i="6"/>
  <c r="B62" i="6"/>
  <c r="AB59" i="6"/>
  <c r="R59" i="6"/>
  <c r="J59" i="6"/>
  <c r="Y107" i="11"/>
  <c r="Y108" i="11"/>
  <c r="Y109" i="11"/>
  <c r="Y106" i="11"/>
  <c r="H110" i="11"/>
  <c r="AF52" i="6"/>
  <c r="AF53" i="6"/>
  <c r="AB52" i="6"/>
  <c r="AB53" i="6"/>
  <c r="L52" i="6"/>
  <c r="L53" i="6"/>
  <c r="B52" i="6"/>
  <c r="B53" i="6"/>
  <c r="AF51" i="6"/>
  <c r="AB51" i="6"/>
  <c r="L51" i="6"/>
  <c r="B51" i="6"/>
  <c r="AF44" i="6"/>
  <c r="AF45" i="6"/>
  <c r="AB44" i="6"/>
  <c r="AB45" i="6"/>
  <c r="L44" i="6"/>
  <c r="L45" i="6"/>
  <c r="B44" i="6"/>
  <c r="B45" i="6"/>
  <c r="AF43" i="6"/>
  <c r="AB43" i="6"/>
  <c r="L43" i="6"/>
  <c r="B43" i="6"/>
  <c r="L35" i="6"/>
  <c r="L34" i="6"/>
  <c r="L33" i="6"/>
  <c r="L32" i="6"/>
  <c r="L31" i="6"/>
  <c r="B35" i="6"/>
  <c r="B34" i="6"/>
  <c r="B33" i="6"/>
  <c r="B32" i="6"/>
  <c r="B31" i="6"/>
  <c r="AF35" i="6"/>
  <c r="AF34" i="6"/>
  <c r="AF33" i="6"/>
  <c r="AF32" i="6"/>
  <c r="AF31" i="6"/>
  <c r="AB35" i="6"/>
  <c r="AB34" i="6"/>
  <c r="AB33" i="6"/>
  <c r="AB32" i="6"/>
  <c r="AB31" i="6"/>
  <c r="F20" i="6"/>
  <c r="C23" i="6"/>
  <c r="C24" i="6"/>
  <c r="C22" i="6"/>
  <c r="F22" i="6"/>
  <c r="O21" i="6"/>
  <c r="O22" i="6"/>
  <c r="O23" i="6"/>
  <c r="O24" i="6"/>
  <c r="K21" i="6"/>
  <c r="K22" i="6"/>
  <c r="K23" i="6"/>
  <c r="K24" i="6"/>
  <c r="F21" i="6"/>
  <c r="F23" i="6"/>
  <c r="F24" i="6"/>
  <c r="O20" i="6"/>
  <c r="K20" i="6"/>
  <c r="W101" i="11"/>
  <c r="K101" i="11"/>
  <c r="H91" i="18" s="1"/>
  <c r="I10" i="4" l="1"/>
  <c r="AB101" i="11" l="1"/>
  <c r="N100" i="11"/>
  <c r="AB99" i="11"/>
  <c r="J7" i="14" l="1"/>
  <c r="F7" i="14"/>
  <c r="D7" i="14"/>
  <c r="A7" i="14"/>
  <c r="AA83" i="16" l="1"/>
  <c r="L83" i="16"/>
  <c r="B74" i="18" l="1"/>
  <c r="H21" i="18"/>
  <c r="B61" i="16"/>
  <c r="V29" i="16"/>
  <c r="E42" i="18"/>
  <c r="B40" i="18" s="1"/>
  <c r="E29" i="16"/>
  <c r="B27" i="16" s="1"/>
  <c r="H21" i="16"/>
  <c r="Z19" i="18"/>
  <c r="V19" i="18" s="1"/>
  <c r="AB17" i="18"/>
  <c r="C19" i="16"/>
  <c r="V19" i="16"/>
  <c r="C19" i="18"/>
  <c r="AB17" i="16"/>
  <c r="V17" i="18"/>
  <c r="V17" i="16"/>
  <c r="Q17" i="18"/>
  <c r="Q17" i="16"/>
  <c r="J17" i="18"/>
  <c r="J17" i="16"/>
  <c r="C17" i="18"/>
  <c r="C17" i="16"/>
  <c r="X15" i="18"/>
  <c r="X15" i="16"/>
  <c r="R15" i="18"/>
  <c r="R15" i="16"/>
  <c r="M15" i="18"/>
  <c r="M15" i="16"/>
  <c r="H15" i="18"/>
  <c r="H15" i="16"/>
  <c r="V11" i="18"/>
  <c r="V11" i="16"/>
  <c r="X86" i="16"/>
  <c r="W33" i="16"/>
  <c r="AD21" i="18" l="1"/>
  <c r="X21" i="18"/>
  <c r="AA80" i="16"/>
  <c r="AA85" i="18"/>
  <c r="AI101" i="15"/>
  <c r="AI99" i="15"/>
  <c r="AI97" i="15"/>
  <c r="Z101" i="15"/>
  <c r="Z99" i="15"/>
  <c r="Z97" i="15"/>
  <c r="X101" i="15"/>
  <c r="X99" i="15"/>
  <c r="X97" i="15"/>
  <c r="V101" i="15"/>
  <c r="V99" i="15"/>
  <c r="V97" i="15"/>
  <c r="R101" i="15"/>
  <c r="R99" i="15"/>
  <c r="R97" i="15"/>
  <c r="N101" i="15"/>
  <c r="N99" i="15"/>
  <c r="N97" i="15"/>
  <c r="E101" i="15"/>
  <c r="E99" i="15"/>
  <c r="E97" i="15"/>
  <c r="A101" i="15"/>
  <c r="A99" i="15"/>
  <c r="A97" i="15"/>
  <c r="AI95" i="15"/>
  <c r="Z95" i="15"/>
  <c r="X95" i="15"/>
  <c r="V95" i="15"/>
  <c r="R95" i="15"/>
  <c r="N95" i="15"/>
  <c r="E95" i="15"/>
  <c r="A95" i="15"/>
  <c r="AA89" i="15" l="1"/>
  <c r="B89" i="15"/>
  <c r="N55" i="15" l="1"/>
  <c r="H58" i="15" s="1"/>
  <c r="H55" i="15"/>
  <c r="AM35" i="15"/>
  <c r="AI35" i="15"/>
  <c r="AC35" i="15"/>
  <c r="I35" i="15"/>
  <c r="R55" i="15" l="1"/>
  <c r="R72" i="16" s="1"/>
  <c r="I32" i="15"/>
  <c r="I29" i="15"/>
  <c r="E26" i="15"/>
  <c r="P23" i="15"/>
  <c r="AM17" i="15"/>
  <c r="AI17" i="15"/>
  <c r="AC17" i="15"/>
  <c r="Y8" i="18" l="1"/>
  <c r="Y8" i="16"/>
  <c r="F8" i="16"/>
  <c r="F8" i="18"/>
  <c r="G5" i="18"/>
  <c r="F77" i="18" s="1"/>
  <c r="B77" i="18" s="1"/>
  <c r="G5" i="16"/>
  <c r="F54" i="17"/>
  <c r="G57" i="17"/>
  <c r="AS17" i="17"/>
  <c r="AS16" i="17"/>
  <c r="B64" i="16"/>
  <c r="Y65" i="16" l="1"/>
  <c r="AA69" i="16" l="1"/>
  <c r="S69" i="16" s="1"/>
  <c r="AA71" i="18"/>
  <c r="S71" i="18" s="1"/>
  <c r="I34" i="18" l="1"/>
  <c r="I32" i="18"/>
  <c r="I30" i="18"/>
  <c r="Z30" i="18"/>
  <c r="Q87" i="16"/>
  <c r="AB13" i="8"/>
  <c r="AB12" i="8"/>
  <c r="O16" i="8"/>
  <c r="O15" i="8"/>
  <c r="F9" i="8"/>
  <c r="AB14" i="8"/>
  <c r="U20" i="8"/>
  <c r="AT23" i="8"/>
  <c r="AQ23" i="8"/>
  <c r="AM23" i="8"/>
  <c r="Z16" i="8" s="1"/>
  <c r="X12" i="4"/>
  <c r="U12" i="4"/>
  <c r="P12" i="4"/>
  <c r="AK32" i="6"/>
  <c r="AK33" i="6"/>
  <c r="AK34" i="6"/>
  <c r="AK35" i="6"/>
  <c r="AK36" i="6"/>
  <c r="AK31" i="6"/>
  <c r="E67" i="15" l="1"/>
  <c r="Z32" i="18"/>
  <c r="AD21" i="16"/>
  <c r="X21" i="16"/>
  <c r="H86" i="16"/>
  <c r="S7" i="17"/>
  <c r="C7" i="19"/>
  <c r="O7" i="19"/>
  <c r="C7" i="17"/>
  <c r="O7" i="17"/>
  <c r="L7" i="17"/>
  <c r="W7" i="19"/>
  <c r="L7" i="19"/>
  <c r="AA7" i="17"/>
  <c r="W16" i="19"/>
  <c r="S16" i="19" s="1"/>
  <c r="I7" i="19"/>
  <c r="F7" i="17"/>
  <c r="S7" i="19"/>
  <c r="W16" i="17"/>
  <c r="S16" i="17" s="1"/>
  <c r="I7" i="17"/>
  <c r="F7" i="19"/>
  <c r="W7" i="17"/>
  <c r="I10" i="19"/>
  <c r="I10" i="17"/>
  <c r="AA7" i="19"/>
  <c r="C10" i="19"/>
  <c r="C10" i="17"/>
  <c r="G83" i="18"/>
  <c r="G78" i="16"/>
  <c r="U9" i="8"/>
  <c r="Z9" i="8" s="1"/>
  <c r="O9" i="8"/>
  <c r="AB9" i="8"/>
  <c r="F10" i="8"/>
  <c r="F11" i="8" s="1"/>
  <c r="O11" i="8" s="1"/>
  <c r="E34" i="18"/>
  <c r="G34" i="18"/>
  <c r="C34" i="18"/>
  <c r="A34" i="18"/>
  <c r="G32" i="18"/>
  <c r="E32" i="18"/>
  <c r="A32" i="18"/>
  <c r="C32" i="18"/>
  <c r="E30" i="18"/>
  <c r="G30" i="18"/>
  <c r="A30" i="18"/>
  <c r="C30" i="18"/>
  <c r="Y49" i="18"/>
  <c r="Y36" i="16"/>
  <c r="S49" i="18"/>
  <c r="S36" i="16"/>
  <c r="M49" i="18"/>
  <c r="G49" i="18"/>
  <c r="M36" i="16"/>
  <c r="G36" i="16"/>
  <c r="G46" i="18"/>
  <c r="B45" i="18" s="1"/>
  <c r="G33" i="16"/>
  <c r="B32" i="16" s="1"/>
  <c r="AB11" i="8"/>
  <c r="G85" i="18"/>
  <c r="G80" i="16"/>
  <c r="AB10" i="8"/>
  <c r="Z15" i="8"/>
  <c r="AG9" i="8"/>
  <c r="V67" i="15" l="1"/>
  <c r="AN67" i="15"/>
  <c r="AE67" i="15"/>
  <c r="AJ67" i="15"/>
  <c r="Z67" i="15"/>
  <c r="L64" i="15"/>
  <c r="Q67" i="15"/>
  <c r="O64" i="15"/>
  <c r="U10" i="8"/>
  <c r="Z10" i="8" s="1"/>
  <c r="AG10" i="8"/>
  <c r="O10" i="8"/>
  <c r="AG11" i="8"/>
  <c r="U11" i="8"/>
  <c r="Z11" i="8" s="1"/>
  <c r="F12" i="8"/>
  <c r="U12" i="8" s="1"/>
  <c r="Z12" i="8" s="1"/>
  <c r="AG12" i="8" l="1"/>
  <c r="O12" i="8"/>
  <c r="F13" i="8"/>
  <c r="F14" i="8" s="1"/>
  <c r="O14" i="8" s="1"/>
  <c r="AG13" i="8" l="1"/>
  <c r="U13" i="8"/>
  <c r="Z13" i="8" s="1"/>
  <c r="O13" i="8"/>
  <c r="U14" i="8"/>
  <c r="Z14" i="8" s="1"/>
  <c r="AG14"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顔春捷</author>
  </authors>
  <commentList>
    <comment ref="Q99" authorId="0" shapeId="0" xr:uid="{1CB6AA8F-5DC2-403E-946E-1468A06AEBA6}">
      <text>
        <r>
          <rPr>
            <b/>
            <sz val="9"/>
            <color indexed="81"/>
            <rFont val="MS P ゴシック"/>
            <family val="3"/>
            <charset val="128"/>
          </rPr>
          <t>母国の通貨記号</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顔春捷</author>
  </authors>
  <commentList>
    <comment ref="J61" authorId="0" shapeId="0" xr:uid="{19A23232-351B-4AF9-BAFA-DAF468247A93}">
      <text>
        <r>
          <rPr>
            <b/>
            <sz val="9"/>
            <color indexed="81"/>
            <rFont val="ＭＳ Ｐゴシック"/>
            <family val="2"/>
          </rPr>
          <t xml:space="preserve">中国以外の場合、「国」を表示する
</t>
        </r>
        <r>
          <rPr>
            <sz val="9"/>
            <color indexed="81"/>
            <rFont val="ＭＳ Ｐゴシック"/>
            <family val="2"/>
          </rPr>
          <t>日本</t>
        </r>
        <r>
          <rPr>
            <sz val="9"/>
            <color indexed="81"/>
            <rFont val="SimSun-ExtB"/>
            <family val="3"/>
            <charset val="134"/>
          </rPr>
          <t>驻华</t>
        </r>
        <r>
          <rPr>
            <sz val="9"/>
            <color indexed="81"/>
            <rFont val="ＭＳ Ｐゴシック"/>
            <family val="2"/>
          </rPr>
          <t>大使</t>
        </r>
        <r>
          <rPr>
            <sz val="9"/>
            <color indexed="81"/>
            <rFont val="SimSun-ExtB"/>
            <family val="3"/>
            <charset val="134"/>
          </rPr>
          <t>馆</t>
        </r>
        <r>
          <rPr>
            <sz val="9"/>
            <color indexed="81"/>
            <rFont val="ＭＳ Ｐゴシック"/>
            <family val="2"/>
          </rPr>
          <t xml:space="preserve">  ：北京市、天津市、</t>
        </r>
        <r>
          <rPr>
            <sz val="9"/>
            <color indexed="81"/>
            <rFont val="SimSun-ExtB"/>
            <family val="3"/>
            <charset val="134"/>
          </rPr>
          <t>陕</t>
        </r>
        <r>
          <rPr>
            <sz val="9"/>
            <color indexed="81"/>
            <rFont val="ＭＳ Ｐゴシック"/>
            <family val="2"/>
          </rPr>
          <t>西省、山西省、甘</t>
        </r>
        <r>
          <rPr>
            <sz val="9"/>
            <color indexed="81"/>
            <rFont val="SimSun-ExtB"/>
            <family val="3"/>
            <charset val="134"/>
          </rPr>
          <t>肃</t>
        </r>
        <r>
          <rPr>
            <sz val="9"/>
            <color indexed="81"/>
            <rFont val="ＭＳ Ｐゴシック"/>
            <family val="2"/>
          </rPr>
          <t>省、河南省、河北省、 湖北省、湖南省、青海省、新疆</t>
        </r>
        <r>
          <rPr>
            <sz val="9"/>
            <color indexed="81"/>
            <rFont val="SimSun-ExtB"/>
            <family val="3"/>
            <charset val="134"/>
          </rPr>
          <t>维</t>
        </r>
        <r>
          <rPr>
            <sz val="9"/>
            <color indexed="81"/>
            <rFont val="ＭＳ Ｐゴシック"/>
            <family val="2"/>
          </rPr>
          <t>吾</t>
        </r>
        <r>
          <rPr>
            <sz val="9"/>
            <color indexed="81"/>
            <rFont val="SimSun-ExtB"/>
            <family val="3"/>
            <charset val="134"/>
          </rPr>
          <t>尔</t>
        </r>
        <r>
          <rPr>
            <sz val="9"/>
            <color indexed="81"/>
            <rFont val="ＭＳ Ｐゴシック"/>
            <family val="2"/>
          </rPr>
          <t>自治区、宁夏回族自治区、西藏自治区、内蒙古自治区    
日本</t>
        </r>
        <r>
          <rPr>
            <sz val="9"/>
            <color indexed="81"/>
            <rFont val="SimSun-ExtB"/>
            <family val="3"/>
            <charset val="134"/>
          </rPr>
          <t>驻</t>
        </r>
        <r>
          <rPr>
            <sz val="9"/>
            <color indexed="81"/>
            <rFont val="ＭＳ Ｐゴシック"/>
            <family val="2"/>
          </rPr>
          <t>上海</t>
        </r>
        <r>
          <rPr>
            <sz val="9"/>
            <color indexed="81"/>
            <rFont val="SimSun-ExtB"/>
            <family val="3"/>
            <charset val="134"/>
          </rPr>
          <t>总领</t>
        </r>
        <r>
          <rPr>
            <sz val="9"/>
            <color indexed="81"/>
            <rFont val="ＭＳ Ｐゴシック"/>
            <family val="2"/>
          </rPr>
          <t>事</t>
        </r>
        <r>
          <rPr>
            <sz val="9"/>
            <color indexed="81"/>
            <rFont val="SimSun-ExtB"/>
            <family val="3"/>
            <charset val="134"/>
          </rPr>
          <t>馆</t>
        </r>
        <r>
          <rPr>
            <sz val="9"/>
            <color indexed="81"/>
            <rFont val="ＭＳ Ｐゴシック"/>
            <family val="2"/>
          </rPr>
          <t xml:space="preserve"> ：上海市、安徽省、浙江省、江</t>
        </r>
        <r>
          <rPr>
            <sz val="9"/>
            <color indexed="81"/>
            <rFont val="SimSun-ExtB"/>
            <family val="3"/>
            <charset val="134"/>
          </rPr>
          <t>苏</t>
        </r>
        <r>
          <rPr>
            <sz val="9"/>
            <color indexed="81"/>
            <rFont val="ＭＳ Ｐゴシック"/>
            <family val="2"/>
          </rPr>
          <t>省、江西省      
日本</t>
        </r>
        <r>
          <rPr>
            <sz val="9"/>
            <color indexed="81"/>
            <rFont val="SimSun-ExtB"/>
            <family val="3"/>
            <charset val="134"/>
          </rPr>
          <t>驻</t>
        </r>
        <r>
          <rPr>
            <sz val="9"/>
            <color indexed="81"/>
            <rFont val="ＭＳ Ｐゴシック"/>
            <family val="2"/>
          </rPr>
          <t>广州</t>
        </r>
        <r>
          <rPr>
            <sz val="9"/>
            <color indexed="81"/>
            <rFont val="SimSun-ExtB"/>
            <family val="3"/>
            <charset val="134"/>
          </rPr>
          <t>总领</t>
        </r>
        <r>
          <rPr>
            <sz val="9"/>
            <color indexed="81"/>
            <rFont val="ＭＳ Ｐゴシック"/>
            <family val="2"/>
          </rPr>
          <t>事</t>
        </r>
        <r>
          <rPr>
            <sz val="9"/>
            <color indexed="81"/>
            <rFont val="SimSun-ExtB"/>
            <family val="3"/>
            <charset val="134"/>
          </rPr>
          <t>馆</t>
        </r>
        <r>
          <rPr>
            <sz val="9"/>
            <color indexed="81"/>
            <rFont val="ＭＳ Ｐゴシック"/>
            <family val="2"/>
          </rPr>
          <t xml:space="preserve">  ：广</t>
        </r>
        <r>
          <rPr>
            <sz val="9"/>
            <color indexed="81"/>
            <rFont val="SimSun-ExtB"/>
            <family val="3"/>
            <charset val="134"/>
          </rPr>
          <t>东</t>
        </r>
        <r>
          <rPr>
            <sz val="9"/>
            <color indexed="81"/>
            <rFont val="ＭＳ Ｐゴシック"/>
            <family val="2"/>
          </rPr>
          <t>省、海南省、福建省、广西壮族自治区      
日本</t>
        </r>
        <r>
          <rPr>
            <sz val="9"/>
            <color indexed="81"/>
            <rFont val="SimSun-ExtB"/>
            <family val="3"/>
            <charset val="134"/>
          </rPr>
          <t>驻</t>
        </r>
        <r>
          <rPr>
            <sz val="9"/>
            <color indexed="81"/>
            <rFont val="ＭＳ Ｐゴシック"/>
            <family val="2"/>
          </rPr>
          <t>沈阳</t>
        </r>
        <r>
          <rPr>
            <sz val="9"/>
            <color indexed="81"/>
            <rFont val="SimSun-ExtB"/>
            <family val="3"/>
            <charset val="134"/>
          </rPr>
          <t>总领</t>
        </r>
        <r>
          <rPr>
            <sz val="9"/>
            <color indexed="81"/>
            <rFont val="ＭＳ Ｐゴシック"/>
            <family val="2"/>
          </rPr>
          <t>事</t>
        </r>
        <r>
          <rPr>
            <sz val="9"/>
            <color indexed="81"/>
            <rFont val="SimSun-ExtB"/>
            <family val="3"/>
            <charset val="134"/>
          </rPr>
          <t>馆</t>
        </r>
        <r>
          <rPr>
            <sz val="9"/>
            <color indexed="81"/>
            <rFont val="ＭＳ Ｐゴシック"/>
            <family val="2"/>
          </rPr>
          <t xml:space="preserve">  ：</t>
        </r>
        <r>
          <rPr>
            <sz val="9"/>
            <color indexed="81"/>
            <rFont val="SimSun-ExtB"/>
            <family val="3"/>
            <charset val="134"/>
          </rPr>
          <t>辽</t>
        </r>
        <r>
          <rPr>
            <sz val="9"/>
            <color indexed="81"/>
            <rFont val="ＭＳ Ｐゴシック"/>
            <family val="2"/>
          </rPr>
          <t>宁省（除大</t>
        </r>
        <r>
          <rPr>
            <sz val="9"/>
            <color indexed="81"/>
            <rFont val="SimSun-ExtB"/>
            <family val="3"/>
            <charset val="134"/>
          </rPr>
          <t>连</t>
        </r>
        <r>
          <rPr>
            <sz val="9"/>
            <color indexed="81"/>
            <rFont val="ＭＳ Ｐゴシック"/>
            <family val="2"/>
          </rPr>
          <t>市）、吉林省、黑</t>
        </r>
        <r>
          <rPr>
            <sz val="9"/>
            <color indexed="81"/>
            <rFont val="SimSun-ExtB"/>
            <family val="3"/>
            <charset val="134"/>
          </rPr>
          <t>龙</t>
        </r>
        <r>
          <rPr>
            <sz val="9"/>
            <color indexed="81"/>
            <rFont val="ＭＳ Ｐゴシック"/>
            <family val="2"/>
          </rPr>
          <t>江省      
日本</t>
        </r>
        <r>
          <rPr>
            <sz val="9"/>
            <color indexed="81"/>
            <rFont val="SimSun-ExtB"/>
            <family val="3"/>
            <charset val="134"/>
          </rPr>
          <t>驻</t>
        </r>
        <r>
          <rPr>
            <sz val="9"/>
            <color indexed="81"/>
            <rFont val="ＭＳ Ｐゴシック"/>
            <family val="2"/>
          </rPr>
          <t>重</t>
        </r>
        <r>
          <rPr>
            <sz val="9"/>
            <color indexed="81"/>
            <rFont val="SimSun-ExtB"/>
            <family val="3"/>
            <charset val="134"/>
          </rPr>
          <t>庆总领</t>
        </r>
        <r>
          <rPr>
            <sz val="9"/>
            <color indexed="81"/>
            <rFont val="ＭＳ Ｐゴシック"/>
            <family val="2"/>
          </rPr>
          <t>事</t>
        </r>
        <r>
          <rPr>
            <sz val="9"/>
            <color indexed="81"/>
            <rFont val="SimSun-ExtB"/>
            <family val="3"/>
            <charset val="134"/>
          </rPr>
          <t>馆</t>
        </r>
        <r>
          <rPr>
            <sz val="9"/>
            <color indexed="81"/>
            <rFont val="ＭＳ Ｐゴシック"/>
            <family val="2"/>
          </rPr>
          <t xml:space="preserve">  ：重</t>
        </r>
        <r>
          <rPr>
            <sz val="9"/>
            <color indexed="81"/>
            <rFont val="SimSun-ExtB"/>
            <family val="3"/>
            <charset val="134"/>
          </rPr>
          <t>庆</t>
        </r>
        <r>
          <rPr>
            <sz val="9"/>
            <color indexed="81"/>
            <rFont val="ＭＳ Ｐゴシック"/>
            <family val="2"/>
          </rPr>
          <t>市、四川省、</t>
        </r>
        <r>
          <rPr>
            <sz val="9"/>
            <color indexed="81"/>
            <rFont val="SimSun-ExtB"/>
            <family val="3"/>
            <charset val="134"/>
          </rPr>
          <t>贵</t>
        </r>
        <r>
          <rPr>
            <sz val="9"/>
            <color indexed="81"/>
            <rFont val="ＭＳ Ｐゴシック"/>
            <family val="2"/>
          </rPr>
          <t>州省、云南省    
日本常</t>
        </r>
        <r>
          <rPr>
            <sz val="9"/>
            <color indexed="81"/>
            <rFont val="SimSun-ExtB"/>
            <family val="3"/>
            <charset val="134"/>
          </rPr>
          <t>驻</t>
        </r>
        <r>
          <rPr>
            <sz val="9"/>
            <color indexed="81"/>
            <rFont val="ＭＳ Ｐゴシック"/>
            <family val="2"/>
          </rPr>
          <t>大</t>
        </r>
        <r>
          <rPr>
            <sz val="9"/>
            <color indexed="81"/>
            <rFont val="SimSun-ExtB"/>
            <family val="3"/>
            <charset val="134"/>
          </rPr>
          <t>连领</t>
        </r>
        <r>
          <rPr>
            <sz val="9"/>
            <color indexed="81"/>
            <rFont val="ＭＳ Ｐゴシック"/>
            <family val="2"/>
          </rPr>
          <t>事</t>
        </r>
        <r>
          <rPr>
            <sz val="9"/>
            <color indexed="81"/>
            <rFont val="SimSun-ExtB"/>
            <family val="3"/>
            <charset val="134"/>
          </rPr>
          <t>办</t>
        </r>
        <r>
          <rPr>
            <sz val="9"/>
            <color indexed="81"/>
            <rFont val="ＭＳ Ｐゴシック"/>
            <family val="2"/>
          </rPr>
          <t>公室  ：大</t>
        </r>
        <r>
          <rPr>
            <sz val="9"/>
            <color indexed="81"/>
            <rFont val="SimSun-ExtB"/>
            <family val="3"/>
            <charset val="134"/>
          </rPr>
          <t>连</t>
        </r>
        <r>
          <rPr>
            <sz val="9"/>
            <color indexed="81"/>
            <rFont val="ＭＳ Ｐゴシック"/>
            <family val="2"/>
          </rPr>
          <t>市      
日本</t>
        </r>
        <r>
          <rPr>
            <sz val="9"/>
            <color indexed="81"/>
            <rFont val="SimSun-ExtB"/>
            <family val="3"/>
            <charset val="134"/>
          </rPr>
          <t>驻</t>
        </r>
        <r>
          <rPr>
            <sz val="9"/>
            <color indexed="81"/>
            <rFont val="ＭＳ Ｐゴシック"/>
            <family val="2"/>
          </rPr>
          <t>青</t>
        </r>
        <r>
          <rPr>
            <sz val="9"/>
            <color indexed="81"/>
            <rFont val="SimSun-ExtB"/>
            <family val="3"/>
            <charset val="134"/>
          </rPr>
          <t>岛总领</t>
        </r>
        <r>
          <rPr>
            <sz val="9"/>
            <color indexed="81"/>
            <rFont val="ＭＳ Ｐゴシック"/>
            <family val="2"/>
          </rPr>
          <t>事</t>
        </r>
        <r>
          <rPr>
            <sz val="9"/>
            <color indexed="81"/>
            <rFont val="SimSun-ExtB"/>
            <family val="3"/>
            <charset val="134"/>
          </rPr>
          <t>馆</t>
        </r>
        <r>
          <rPr>
            <sz val="9"/>
            <color indexed="81"/>
            <rFont val="ＭＳ Ｐゴシック"/>
            <family val="2"/>
          </rPr>
          <t xml:space="preserve">  ：山</t>
        </r>
        <r>
          <rPr>
            <sz val="9"/>
            <color indexed="81"/>
            <rFont val="SimSun-ExtB"/>
            <family val="3"/>
            <charset val="134"/>
          </rPr>
          <t>东</t>
        </r>
        <r>
          <rPr>
            <sz val="9"/>
            <color indexed="81"/>
            <rFont val="ＭＳ Ｐゴシック"/>
            <family val="2"/>
          </rPr>
          <t>省      
日本</t>
        </r>
        <r>
          <rPr>
            <sz val="9"/>
            <color indexed="81"/>
            <rFont val="SimSun-ExtB"/>
            <family val="3"/>
            <charset val="134"/>
          </rPr>
          <t>驻</t>
        </r>
        <r>
          <rPr>
            <sz val="9"/>
            <color indexed="81"/>
            <rFont val="ＭＳ Ｐゴシック"/>
            <family val="2"/>
          </rPr>
          <t>香港</t>
        </r>
        <r>
          <rPr>
            <sz val="9"/>
            <color indexed="81"/>
            <rFont val="SimSun-ExtB"/>
            <family val="3"/>
            <charset val="134"/>
          </rPr>
          <t>总领</t>
        </r>
        <r>
          <rPr>
            <sz val="9"/>
            <color indexed="81"/>
            <rFont val="ＭＳ Ｐゴシック"/>
            <family val="2"/>
          </rPr>
          <t>事</t>
        </r>
        <r>
          <rPr>
            <sz val="9"/>
            <color indexed="81"/>
            <rFont val="SimSun-ExtB"/>
            <family val="3"/>
            <charset val="134"/>
          </rPr>
          <t>馆</t>
        </r>
        <r>
          <rPr>
            <sz val="9"/>
            <color indexed="81"/>
            <rFont val="ＭＳ Ｐゴシック"/>
            <family val="2"/>
          </rPr>
          <t xml:space="preserve"> ：香港特</t>
        </r>
        <r>
          <rPr>
            <sz val="9"/>
            <color indexed="81"/>
            <rFont val="SimSun-ExtB"/>
            <family val="3"/>
            <charset val="134"/>
          </rPr>
          <t>别</t>
        </r>
        <r>
          <rPr>
            <sz val="9"/>
            <color indexed="81"/>
            <rFont val="ＭＳ Ｐゴシック"/>
            <family val="2"/>
          </rPr>
          <t>行政区、澳</t>
        </r>
        <r>
          <rPr>
            <sz val="9"/>
            <color indexed="81"/>
            <rFont val="SimSun-ExtB"/>
            <family val="3"/>
            <charset val="134"/>
          </rPr>
          <t>门</t>
        </r>
        <r>
          <rPr>
            <sz val="9"/>
            <color indexed="81"/>
            <rFont val="ＭＳ Ｐゴシック"/>
            <family val="2"/>
          </rPr>
          <t>特</t>
        </r>
        <r>
          <rPr>
            <sz val="9"/>
            <color indexed="81"/>
            <rFont val="SimSun-ExtB"/>
            <family val="3"/>
            <charset val="134"/>
          </rPr>
          <t>别</t>
        </r>
        <r>
          <rPr>
            <sz val="9"/>
            <color indexed="81"/>
            <rFont val="ＭＳ Ｐゴシック"/>
            <family val="2"/>
          </rPr>
          <t>行政区
台湾：台北市</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顔春捷</author>
  </authors>
  <commentList>
    <comment ref="AE63" authorId="0" shapeId="0" xr:uid="{974A6EC7-7FDE-40E6-8F6D-F3CFED8913E7}">
      <text>
        <r>
          <rPr>
            <b/>
            <sz val="9"/>
            <color indexed="81"/>
            <rFont val="ＭＳ Ｐゴシック"/>
            <family val="2"/>
          </rPr>
          <t>申請日が不明の場合、漢字の色が白
申請日が確定の場合、漢字の色が黒</t>
        </r>
      </text>
    </comment>
  </commentList>
</comments>
</file>

<file path=xl/sharedStrings.xml><?xml version="1.0" encoding="utf-8"?>
<sst xmlns="http://schemas.openxmlformats.org/spreadsheetml/2006/main" count="1627" uniqueCount="927">
  <si>
    <r>
      <t xml:space="preserve">生 年 月 日
</t>
    </r>
    <r>
      <rPr>
        <b/>
        <sz val="9"/>
        <rFont val="MS PGothic"/>
        <family val="2"/>
        <charset val="128"/>
      </rPr>
      <t>Date of Birth</t>
    </r>
  </si>
  <si>
    <t>年</t>
  </si>
  <si>
    <t>月</t>
  </si>
  <si>
    <t>日</t>
  </si>
  <si>
    <t>男</t>
  </si>
  <si>
    <t>女</t>
  </si>
  <si>
    <t>Year</t>
  </si>
  <si>
    <t>Month</t>
  </si>
  <si>
    <t>Day</t>
  </si>
  <si>
    <t>Male</t>
  </si>
  <si>
    <t>Female</t>
  </si>
  <si>
    <r>
      <t xml:space="preserve">学　　　歴
</t>
    </r>
    <r>
      <rPr>
        <b/>
        <sz val="9"/>
        <rFont val="ＭＳ Ｐゴシック"/>
        <family val="2"/>
      </rPr>
      <t>Educational
Background</t>
    </r>
  </si>
  <si>
    <r>
      <t xml:space="preserve">入学年月及卒業年月
</t>
    </r>
    <r>
      <rPr>
        <b/>
        <sz val="9"/>
        <rFont val="ＭＳ Ｐゴシック"/>
        <family val="2"/>
      </rPr>
      <t>Date of Entrance
Date of Graduation</t>
    </r>
  </si>
  <si>
    <r>
      <t xml:space="preserve">学校名及学校所在地
</t>
    </r>
    <r>
      <rPr>
        <b/>
        <sz val="9"/>
        <rFont val="ＭＳ Ｐゴシック"/>
        <family val="2"/>
      </rPr>
      <t>Name of School
Location of School</t>
    </r>
  </si>
  <si>
    <r>
      <t xml:space="preserve">小　学　校
</t>
    </r>
    <r>
      <rPr>
        <b/>
        <sz val="9"/>
        <rFont val="ＭＳ Ｐゴシック"/>
        <family val="2"/>
      </rPr>
      <t>Elementary
Education</t>
    </r>
  </si>
  <si>
    <r>
      <t xml:space="preserve">中等学校
</t>
    </r>
    <r>
      <rPr>
        <b/>
        <sz val="9"/>
        <rFont val="ＭＳ Ｐゴシック"/>
        <family val="2"/>
      </rPr>
      <t>Secondary
Education</t>
    </r>
  </si>
  <si>
    <r>
      <t xml:space="preserve">高等学校
</t>
    </r>
    <r>
      <rPr>
        <b/>
        <sz val="9"/>
        <rFont val="ＭＳ Ｐゴシック"/>
        <family val="2"/>
      </rPr>
      <t>Higher
Education</t>
    </r>
  </si>
  <si>
    <r>
      <t xml:space="preserve">所在地
</t>
    </r>
    <r>
      <rPr>
        <b/>
        <sz val="9"/>
        <rFont val="ＭＳ Ｐゴシック"/>
        <family val="2"/>
      </rPr>
      <t>Address</t>
    </r>
  </si>
  <si>
    <r>
      <t xml:space="preserve">申請人の家族 </t>
    </r>
    <r>
      <rPr>
        <b/>
        <sz val="9"/>
        <rFont val="ＭＳ Ｐゴシック"/>
        <family val="2"/>
      </rPr>
      <t>Family Members of Applicant</t>
    </r>
  </si>
  <si>
    <r>
      <t xml:space="preserve">氏　　　名
</t>
    </r>
    <r>
      <rPr>
        <b/>
        <sz val="9"/>
        <rFont val="ＭＳ Ｐゴシック"/>
        <family val="2"/>
      </rPr>
      <t>Name in Full</t>
    </r>
  </si>
  <si>
    <r>
      <t xml:space="preserve">学費負担者 </t>
    </r>
    <r>
      <rPr>
        <b/>
        <sz val="9"/>
        <rFont val="ＭＳ Ｐゴシック"/>
        <family val="2"/>
      </rPr>
      <t>Person Responsible for Your Tuition ＆Fees</t>
    </r>
  </si>
  <si>
    <t>本人との関係
Relationship</t>
  </si>
  <si>
    <r>
      <t xml:space="preserve">生年月日
</t>
    </r>
    <r>
      <rPr>
        <b/>
        <sz val="8"/>
        <rFont val="MS PGothic"/>
        <family val="2"/>
        <charset val="128"/>
      </rPr>
      <t>Date of Birth</t>
    </r>
  </si>
  <si>
    <r>
      <t xml:space="preserve">住　　　所
</t>
    </r>
    <r>
      <rPr>
        <b/>
        <sz val="9"/>
        <rFont val="ＭＳ Ｐゴシック"/>
        <family val="2"/>
      </rPr>
      <t>Address</t>
    </r>
  </si>
  <si>
    <t>日   付</t>
  </si>
  <si>
    <t>Date:</t>
  </si>
  <si>
    <t>本人署名</t>
  </si>
  <si>
    <t>Signature:</t>
  </si>
  <si>
    <t>1.</t>
    <phoneticPr fontId="1"/>
  </si>
  <si>
    <t>2.</t>
    <phoneticPr fontId="1"/>
  </si>
  <si>
    <t>3.</t>
    <phoneticPr fontId="1"/>
  </si>
  <si>
    <t>4.</t>
    <phoneticPr fontId="1"/>
  </si>
  <si>
    <t>)</t>
  </si>
  <si>
    <t>5.</t>
    <phoneticPr fontId="1"/>
  </si>
  <si>
    <t>学  校  名</t>
  </si>
  <si>
    <t>(Address)</t>
  </si>
  <si>
    <t>6.</t>
    <phoneticPr fontId="1"/>
  </si>
  <si>
    <t>7.</t>
    <phoneticPr fontId="1"/>
  </si>
  <si>
    <t>8.</t>
    <phoneticPr fontId="1"/>
  </si>
  <si>
    <t>入国年月日</t>
    <phoneticPr fontId="1"/>
  </si>
  <si>
    <t>(Date of Entry)</t>
    <phoneticPr fontId="1"/>
  </si>
  <si>
    <t>出国年月日</t>
    <phoneticPr fontId="1"/>
  </si>
  <si>
    <t>(Date of Return)</t>
    <phoneticPr fontId="1"/>
  </si>
  <si>
    <t>(Status of visa)</t>
    <phoneticPr fontId="1"/>
  </si>
  <si>
    <t>在留目的</t>
    <phoneticPr fontId="1"/>
  </si>
  <si>
    <t>(Purpose of entry into Japan)</t>
    <phoneticPr fontId="1"/>
  </si>
  <si>
    <t>在留資格</t>
    <phoneticPr fontId="1"/>
  </si>
  <si>
    <t>9.</t>
    <phoneticPr fontId="1"/>
  </si>
  <si>
    <t>職      業</t>
  </si>
  <si>
    <t>(Occupation)</t>
  </si>
  <si>
    <t>11.</t>
    <phoneticPr fontId="1"/>
  </si>
  <si>
    <t>作成年月日：</t>
  </si>
  <si>
    <t>本人署名：</t>
  </si>
  <si>
    <t>国　籍</t>
  </si>
  <si>
    <t>氏　名</t>
  </si>
  <si>
    <t>Nationality</t>
  </si>
  <si>
    <t>Name</t>
  </si>
  <si>
    <t>日生(</t>
  </si>
  <si>
    <t xml:space="preserve"> Month</t>
  </si>
  <si>
    <t>記</t>
  </si>
  <si>
    <t>私</t>
  </si>
  <si>
    <t>は、上記の者の日本国滞在について、下記のとおり経費支弁することを誓</t>
  </si>
  <si>
    <t>約します。</t>
  </si>
  <si>
    <t>また、上記の者が在留期間更新許可申請を行う際には、送金証明書又は本人名義の預金通帳（送金</t>
  </si>
  <si>
    <t>事実、経費支弁事実が記載されたもの）の写し等で、生活費等の支弁事実を明らかにする書類を提出</t>
  </si>
  <si>
    <t>します。</t>
  </si>
  <si>
    <t xml:space="preserve">  I hereby pledge that I will bear expenses of the above-mentioned person during his/her stay in Japan in the following manner. Moreover,</t>
    <phoneticPr fontId="1"/>
  </si>
  <si>
    <t xml:space="preserve">when applying for extension of period of stay, I will submit required documents to prove the ability of covering the living and other </t>
    <phoneticPr fontId="1"/>
  </si>
  <si>
    <t>expenses, such as copy of the Certificate of Remittance or the Bankbook in the name of the applicant himself/herself.</t>
    <phoneticPr fontId="1"/>
  </si>
  <si>
    <t>円</t>
  </si>
  <si>
    <t>（２）</t>
    <phoneticPr fontId="1"/>
  </si>
  <si>
    <t>（３）</t>
    <phoneticPr fontId="1"/>
  </si>
  <si>
    <t>支弁方法</t>
    <phoneticPr fontId="1"/>
  </si>
  <si>
    <t>（送金・振込み等支弁方法を具体的にお書き下さい。）</t>
  </si>
  <si>
    <t>How to pay.</t>
  </si>
  <si>
    <t>Please write concretely how to pay like remittance / to transfer and so on.</t>
  </si>
  <si>
    <t>住所</t>
  </si>
  <si>
    <t>TEL</t>
  </si>
  <si>
    <t>10.</t>
    <phoneticPr fontId="1"/>
  </si>
  <si>
    <t>（１）</t>
    <phoneticPr fontId="1"/>
  </si>
  <si>
    <t>有</t>
    <phoneticPr fontId="1"/>
  </si>
  <si>
    <t>無</t>
  </si>
  <si>
    <t>(Married)</t>
    <phoneticPr fontId="1"/>
  </si>
  <si>
    <t>(Single)</t>
    <phoneticPr fontId="1"/>
  </si>
  <si>
    <t>)</t>
    <phoneticPr fontId="1"/>
  </si>
  <si>
    <r>
      <t>Address</t>
    </r>
    <r>
      <rPr>
        <sz val="12"/>
        <color indexed="8"/>
        <rFont val="MS Mincho"/>
        <family val="3"/>
        <charset val="128"/>
      </rPr>
      <t xml:space="preserve"> </t>
    </r>
    <r>
      <rPr>
        <sz val="11"/>
        <color indexed="8"/>
        <rFont val="MS Mincho"/>
        <family val="3"/>
        <charset val="128"/>
      </rPr>
      <t>〒</t>
    </r>
    <phoneticPr fontId="1"/>
  </si>
  <si>
    <r>
      <t xml:space="preserve">大　　　学
</t>
    </r>
    <r>
      <rPr>
        <b/>
        <sz val="9"/>
        <rFont val="ＭＳ Ｐゴシック"/>
        <family val="2"/>
      </rPr>
      <t>College
Education</t>
    </r>
    <phoneticPr fontId="1"/>
  </si>
  <si>
    <t>私は、この度、上記の者が日本国に在留中の経費支弁者になりましたので、下記のとおり経費支弁</t>
    <phoneticPr fontId="1"/>
  </si>
  <si>
    <t>の引受け経緯を説明するとともに、経費支弁について誓約します。</t>
    <phoneticPr fontId="1"/>
  </si>
  <si>
    <t xml:space="preserve">  I became a guarantee to pay expenses for the above-mentioned person during his/her stay in Japan. I hereby pledge that I will bear the </t>
    <phoneticPr fontId="1"/>
  </si>
  <si>
    <t>expenses in following manner, with explanation for being guarantee to pay expenses.</t>
    <phoneticPr fontId="1"/>
  </si>
  <si>
    <t>合計：</t>
    <phoneticPr fontId="1"/>
  </si>
  <si>
    <r>
      <t>出入国歴</t>
    </r>
    <r>
      <rPr>
        <sz val="6"/>
        <color indexed="8"/>
        <rFont val="MS Mincho"/>
        <family val="3"/>
        <charset val="128"/>
      </rPr>
      <t>(Previous Stay in Japan)</t>
    </r>
    <r>
      <rPr>
        <sz val="11"/>
        <color indexed="8"/>
        <rFont val="MS Mincho"/>
        <family val="3"/>
        <charset val="128"/>
      </rPr>
      <t>：</t>
    </r>
  </si>
  <si>
    <r>
      <t>生年月日</t>
    </r>
    <r>
      <rPr>
        <b/>
        <sz val="11"/>
        <rFont val="ＭＳ Ｐゴシック"/>
        <family val="2"/>
        <charset val="128"/>
      </rPr>
      <t xml:space="preserve">
</t>
    </r>
    <r>
      <rPr>
        <b/>
        <sz val="7"/>
        <rFont val="ＭＳ Ｐゴシック"/>
        <family val="2"/>
      </rPr>
      <t>Date of 
Birth</t>
    </r>
    <phoneticPr fontId="1"/>
  </si>
  <si>
    <r>
      <t xml:space="preserve">住   所
</t>
    </r>
    <r>
      <rPr>
        <b/>
        <sz val="9"/>
        <rFont val="ＭＳ Ｐゴシック"/>
        <family val="2"/>
      </rPr>
      <t>Address</t>
    </r>
    <phoneticPr fontId="1"/>
  </si>
  <si>
    <t>男</t>
    <rPh sb="0" eb="1">
      <t>オトコ</t>
    </rPh>
    <phoneticPr fontId="27"/>
  </si>
  <si>
    <t>□</t>
  </si>
  <si>
    <t>■</t>
  </si>
  <si>
    <t>氏　　名</t>
    <rPh sb="0" eb="1">
      <t>ウジ</t>
    </rPh>
    <rPh sb="3" eb="4">
      <t>メイ</t>
    </rPh>
    <phoneticPr fontId="1"/>
  </si>
  <si>
    <t>生年月日</t>
    <rPh sb="0" eb="2">
      <t>セイネン</t>
    </rPh>
    <rPh sb="2" eb="4">
      <t>ガッピ</t>
    </rPh>
    <phoneticPr fontId="1"/>
  </si>
  <si>
    <t>年齢</t>
    <rPh sb="0" eb="2">
      <t>ネンレイ</t>
    </rPh>
    <phoneticPr fontId="1"/>
  </si>
  <si>
    <t>職　　業</t>
    <rPh sb="0" eb="1">
      <t>ショク</t>
    </rPh>
    <rPh sb="3" eb="4">
      <t>ギョウ</t>
    </rPh>
    <phoneticPr fontId="1"/>
  </si>
  <si>
    <r>
      <t xml:space="preserve">大　学　院
</t>
    </r>
    <r>
      <rPr>
        <b/>
        <sz val="9"/>
        <rFont val="ＭＳ Ｐゴシック"/>
        <family val="2"/>
      </rPr>
      <t>Graduate</t>
    </r>
    <r>
      <rPr>
        <b/>
        <sz val="9"/>
        <rFont val="ＭＳ Ｐゴシック"/>
        <family val="2"/>
      </rPr>
      <t xml:space="preserve">
Education</t>
    </r>
    <phoneticPr fontId="1"/>
  </si>
  <si>
    <t>No.</t>
    <phoneticPr fontId="1"/>
  </si>
  <si>
    <t>申请人姓名</t>
    <phoneticPr fontId="1"/>
  </si>
  <si>
    <t>性别</t>
    <phoneticPr fontId="1"/>
  </si>
  <si>
    <t>出生年月</t>
    <phoneticPr fontId="1"/>
  </si>
  <si>
    <t>毕业/在读学校</t>
    <phoneticPr fontId="1"/>
  </si>
  <si>
    <t>申请材料</t>
    <phoneticPr fontId="1"/>
  </si>
  <si>
    <t>注意事项</t>
    <phoneticPr fontId="1"/>
  </si>
  <si>
    <t>本人
确认</t>
    <phoneticPr fontId="1"/>
  </si>
  <si>
    <t>学校
确认</t>
    <phoneticPr fontId="1"/>
  </si>
  <si>
    <t>备注</t>
    <phoneticPr fontId="1"/>
  </si>
  <si>
    <t>备注：</t>
    <phoneticPr fontId="1"/>
  </si>
  <si>
    <t>経　費　支　弁　書</t>
    <phoneticPr fontId="1"/>
  </si>
  <si>
    <t>入　学　願　書</t>
    <phoneticPr fontId="1"/>
  </si>
  <si>
    <t>30</t>
  </si>
  <si>
    <t>29</t>
  </si>
  <si>
    <t>28</t>
  </si>
  <si>
    <t>27</t>
  </si>
  <si>
    <t>26</t>
  </si>
  <si>
    <t>25</t>
  </si>
  <si>
    <t>24</t>
  </si>
  <si>
    <t>23</t>
  </si>
  <si>
    <t>22</t>
  </si>
  <si>
    <t>21</t>
  </si>
  <si>
    <t>20</t>
  </si>
  <si>
    <t>19</t>
  </si>
  <si>
    <t>18</t>
  </si>
  <si>
    <t>17</t>
  </si>
  <si>
    <t>16</t>
  </si>
  <si>
    <t>15</t>
  </si>
  <si>
    <t>14</t>
  </si>
  <si>
    <t>13</t>
  </si>
  <si>
    <t>12</t>
  </si>
  <si>
    <t>11</t>
  </si>
  <si>
    <t>10</t>
  </si>
  <si>
    <t>9</t>
  </si>
  <si>
    <t>8</t>
  </si>
  <si>
    <t>7</t>
  </si>
  <si>
    <t>6</t>
  </si>
  <si>
    <t>5</t>
  </si>
  <si>
    <t>4</t>
  </si>
  <si>
    <t>3</t>
  </si>
  <si>
    <t>2</t>
  </si>
  <si>
    <t>1</t>
    <phoneticPr fontId="1"/>
  </si>
  <si>
    <t>(Purpose of entry into Japan)</t>
    <phoneticPr fontId="1"/>
  </si>
  <si>
    <t>(Status of visa)</t>
    <phoneticPr fontId="1"/>
  </si>
  <si>
    <t>在留目的</t>
    <phoneticPr fontId="1"/>
  </si>
  <si>
    <t>在留資格</t>
    <phoneticPr fontId="1"/>
  </si>
  <si>
    <t>出国年月日</t>
    <phoneticPr fontId="1"/>
  </si>
  <si>
    <t>続柄</t>
    <rPh sb="0" eb="1">
      <t>ゾク</t>
    </rPh>
    <rPh sb="1" eb="2">
      <t>ガラ</t>
    </rPh>
    <phoneticPr fontId="1"/>
  </si>
  <si>
    <t>国籍</t>
    <rPh sb="0" eb="2">
      <t>コクセキ</t>
    </rPh>
    <phoneticPr fontId="1"/>
  </si>
  <si>
    <t>住　　所</t>
    <phoneticPr fontId="28"/>
  </si>
  <si>
    <t>性別</t>
    <rPh sb="0" eb="2">
      <t>セイベツ</t>
    </rPh>
    <phoneticPr fontId="28"/>
  </si>
  <si>
    <t>□</t>
    <phoneticPr fontId="28"/>
  </si>
  <si>
    <t>■</t>
    <phoneticPr fontId="28"/>
  </si>
  <si>
    <t>男</t>
    <rPh sb="0" eb="1">
      <t>オトコ</t>
    </rPh>
    <phoneticPr fontId="28"/>
  </si>
  <si>
    <t>女</t>
    <rPh sb="0" eb="1">
      <t>ジョ</t>
    </rPh>
    <phoneticPr fontId="28"/>
  </si>
  <si>
    <t>年</t>
    <phoneticPr fontId="1"/>
  </si>
  <si>
    <t>月</t>
    <phoneticPr fontId="1"/>
  </si>
  <si>
    <t>生年月日</t>
    <phoneticPr fontId="27"/>
  </si>
  <si>
    <r>
      <t>国籍</t>
    </r>
    <r>
      <rPr>
        <sz val="6"/>
        <color indexed="8"/>
        <rFont val="MS Mincho"/>
        <family val="3"/>
        <charset val="128"/>
      </rPr>
      <t>(Nationality)</t>
    </r>
    <r>
      <rPr>
        <sz val="11"/>
        <color indexed="8"/>
        <rFont val="MS Mincho"/>
        <family val="3"/>
        <charset val="128"/>
      </rPr>
      <t>：</t>
    </r>
    <phoneticPr fontId="1"/>
  </si>
  <si>
    <t>女</t>
    <phoneticPr fontId="27"/>
  </si>
  <si>
    <t>(Female)</t>
    <phoneticPr fontId="27"/>
  </si>
  <si>
    <t>(Male)</t>
    <phoneticPr fontId="27"/>
  </si>
  <si>
    <t>性別：</t>
    <phoneticPr fontId="27"/>
  </si>
  <si>
    <t>生年月日：</t>
    <phoneticPr fontId="1"/>
  </si>
  <si>
    <t>出生地：</t>
    <rPh sb="0" eb="3">
      <t>シュッセイチ</t>
    </rPh>
    <phoneticPr fontId="1"/>
  </si>
  <si>
    <t>(Place of birth)</t>
    <phoneticPr fontId="1"/>
  </si>
  <si>
    <t xml:space="preserve">  (Sex)</t>
    <phoneticPr fontId="27"/>
  </si>
  <si>
    <r>
      <t>履　歴　書</t>
    </r>
    <r>
      <rPr>
        <b/>
        <sz val="8"/>
        <color theme="1"/>
        <rFont val="MS Mincho"/>
        <family val="3"/>
        <charset val="128"/>
      </rPr>
      <t>　</t>
    </r>
    <r>
      <rPr>
        <sz val="10"/>
        <color theme="1"/>
        <rFont val="MS Mincho"/>
        <family val="3"/>
        <charset val="128"/>
      </rPr>
      <t>（履歴書その1）</t>
    </r>
    <phoneticPr fontId="1"/>
  </si>
  <si>
    <r>
      <t xml:space="preserve">  Resume        </t>
    </r>
    <r>
      <rPr>
        <sz val="10"/>
        <color theme="1"/>
        <rFont val="MS Mincho"/>
        <family val="3"/>
        <charset val="128"/>
      </rPr>
      <t>(Resume-1)</t>
    </r>
    <phoneticPr fontId="1"/>
  </si>
  <si>
    <r>
      <t>漢字名</t>
    </r>
    <r>
      <rPr>
        <sz val="6"/>
        <color theme="1"/>
        <rFont val="MS Mincho"/>
        <family val="3"/>
        <charset val="128"/>
      </rPr>
      <t>(Chinese character)</t>
    </r>
    <r>
      <rPr>
        <sz val="11"/>
        <color theme="1"/>
        <rFont val="MS Mincho"/>
        <family val="3"/>
        <charset val="128"/>
      </rPr>
      <t>:</t>
    </r>
    <phoneticPr fontId="27"/>
  </si>
  <si>
    <t>卒業年月日</t>
    <phoneticPr fontId="27"/>
  </si>
  <si>
    <t>入学年月日</t>
    <phoneticPr fontId="27"/>
  </si>
  <si>
    <t>所  在  地</t>
    <phoneticPr fontId="27"/>
  </si>
  <si>
    <t>(Address)</t>
    <phoneticPr fontId="27"/>
  </si>
  <si>
    <t>勤  務  先</t>
    <phoneticPr fontId="27"/>
  </si>
  <si>
    <t>就職年月日</t>
    <phoneticPr fontId="27"/>
  </si>
  <si>
    <t>退職年月日</t>
    <phoneticPr fontId="27"/>
  </si>
  <si>
    <t>住  所</t>
    <phoneticPr fontId="27"/>
  </si>
  <si>
    <t>続  柄</t>
    <phoneticPr fontId="27"/>
  </si>
  <si>
    <t>(Relationship)</t>
    <phoneticPr fontId="27"/>
  </si>
  <si>
    <t>氏   名</t>
    <phoneticPr fontId="27"/>
  </si>
  <si>
    <t>(Name)</t>
    <phoneticPr fontId="27"/>
  </si>
  <si>
    <t>父</t>
    <rPh sb="0" eb="1">
      <t>チチ</t>
    </rPh>
    <phoneticPr fontId="1"/>
  </si>
  <si>
    <t>Father</t>
    <phoneticPr fontId="1"/>
  </si>
  <si>
    <t>母</t>
    <rPh sb="0" eb="1">
      <t>ハハ</t>
    </rPh>
    <phoneticPr fontId="1"/>
  </si>
  <si>
    <t>Mother</t>
    <phoneticPr fontId="1"/>
  </si>
  <si>
    <t>(Date of birth)</t>
    <phoneticPr fontId="1"/>
  </si>
  <si>
    <r>
      <t>現住所</t>
    </r>
    <r>
      <rPr>
        <sz val="6"/>
        <color indexed="8"/>
        <rFont val="MS Mincho"/>
        <family val="3"/>
        <charset val="128"/>
      </rPr>
      <t>(Present address)</t>
    </r>
    <r>
      <rPr>
        <sz val="11"/>
        <color indexed="8"/>
        <rFont val="MS Mincho"/>
        <family val="3"/>
        <charset val="128"/>
      </rPr>
      <t>：</t>
    </r>
    <phoneticPr fontId="1"/>
  </si>
  <si>
    <r>
      <t>婚姻</t>
    </r>
    <r>
      <rPr>
        <sz val="6"/>
        <color theme="1"/>
        <rFont val="MS Mincho"/>
        <family val="3"/>
        <charset val="128"/>
      </rPr>
      <t>(Marital status)</t>
    </r>
    <r>
      <rPr>
        <sz val="11"/>
        <color theme="1"/>
        <rFont val="MS Mincho"/>
        <family val="3"/>
        <charset val="128"/>
      </rPr>
      <t>：</t>
    </r>
    <phoneticPr fontId="27"/>
  </si>
  <si>
    <r>
      <t>(配偶者氏名</t>
    </r>
    <r>
      <rPr>
        <sz val="6"/>
        <color theme="1"/>
        <rFont val="MS Mincho"/>
        <family val="3"/>
        <charset val="128"/>
      </rPr>
      <t>(Name of spouse)</t>
    </r>
    <r>
      <rPr>
        <sz val="11"/>
        <color theme="1"/>
        <rFont val="MS Mincho"/>
        <family val="3"/>
        <charset val="128"/>
      </rPr>
      <t>：</t>
    </r>
    <phoneticPr fontId="27"/>
  </si>
  <si>
    <r>
      <t>学歴(小学校～最終学歴)　</t>
    </r>
    <r>
      <rPr>
        <sz val="9"/>
        <color theme="1"/>
        <rFont val="MS Mincho"/>
        <family val="3"/>
        <charset val="128"/>
      </rPr>
      <t>Education backgroud(From elementary school to last institute of education)</t>
    </r>
    <phoneticPr fontId="27"/>
  </si>
  <si>
    <t>(Date of admission)</t>
    <phoneticPr fontId="27"/>
  </si>
  <si>
    <t>(Date of graduation)</t>
    <phoneticPr fontId="27"/>
  </si>
  <si>
    <r>
      <t>職歴　</t>
    </r>
    <r>
      <rPr>
        <sz val="9"/>
        <color theme="1"/>
        <rFont val="MS Mincho"/>
        <family val="3"/>
        <charset val="128"/>
      </rPr>
      <t>Employment record</t>
    </r>
    <phoneticPr fontId="27"/>
  </si>
  <si>
    <t>(Date of employment)</t>
    <phoneticPr fontId="27"/>
  </si>
  <si>
    <t>(Date of retirement)</t>
    <phoneticPr fontId="27"/>
  </si>
  <si>
    <t>(Date of entry)</t>
    <phoneticPr fontId="1"/>
  </si>
  <si>
    <t>(Date of return)</t>
    <phoneticPr fontId="1"/>
  </si>
  <si>
    <r>
      <t>家族構成　</t>
    </r>
    <r>
      <rPr>
        <sz val="9"/>
        <color indexed="8"/>
        <rFont val="MS Mincho"/>
        <family val="3"/>
        <charset val="128"/>
      </rPr>
      <t>Family structure</t>
    </r>
    <phoneticPr fontId="27"/>
  </si>
  <si>
    <t>(Date of birth)</t>
    <phoneticPr fontId="27"/>
  </si>
  <si>
    <r>
      <t>日本国への出入国歴</t>
    </r>
    <r>
      <rPr>
        <sz val="11"/>
        <color indexed="8"/>
        <rFont val="MS Mincho"/>
        <family val="3"/>
        <charset val="128"/>
      </rPr>
      <t>　</t>
    </r>
    <r>
      <rPr>
        <sz val="9"/>
        <color indexed="8"/>
        <rFont val="MS Mincho"/>
        <family val="3"/>
        <charset val="128"/>
      </rPr>
      <t>Previous entry into/Stay in Japan</t>
    </r>
    <phoneticPr fontId="27"/>
  </si>
  <si>
    <r>
      <t>日本語学習歴</t>
    </r>
    <r>
      <rPr>
        <sz val="11"/>
        <color indexed="8"/>
        <rFont val="MS Mincho"/>
        <family val="3"/>
        <charset val="128"/>
      </rPr>
      <t>　</t>
    </r>
    <r>
      <rPr>
        <sz val="9"/>
        <color indexed="8"/>
        <rFont val="MS Mincho"/>
        <family val="3"/>
        <charset val="128"/>
      </rPr>
      <t>History of Japanese Language Study</t>
    </r>
    <phoneticPr fontId="27"/>
  </si>
  <si>
    <t>希望学校名：</t>
    <phoneticPr fontId="1"/>
  </si>
  <si>
    <r>
      <t>日本での進学　</t>
    </r>
    <r>
      <rPr>
        <sz val="9"/>
        <color theme="1"/>
        <rFont val="MS Mincho"/>
        <family val="3"/>
      </rPr>
      <t>Enter college</t>
    </r>
    <phoneticPr fontId="1"/>
  </si>
  <si>
    <r>
      <t>日本語学校修了後の進路予定　</t>
    </r>
    <r>
      <rPr>
        <sz val="9"/>
        <color theme="1"/>
        <rFont val="MS Mincho"/>
        <family val="3"/>
      </rPr>
      <t>Your plan after studying Japanese</t>
    </r>
    <phoneticPr fontId="1"/>
  </si>
  <si>
    <t>The school you wish to enter</t>
    <phoneticPr fontId="1"/>
  </si>
  <si>
    <t>希望学科：</t>
    <phoneticPr fontId="1"/>
  </si>
  <si>
    <t>Department</t>
    <phoneticPr fontId="1"/>
  </si>
  <si>
    <t>帰国</t>
    <phoneticPr fontId="1"/>
  </si>
  <si>
    <t xml:space="preserve">Return to home country </t>
    <phoneticPr fontId="1"/>
  </si>
  <si>
    <t>日本での就職</t>
    <phoneticPr fontId="1"/>
  </si>
  <si>
    <t>Work in Japan</t>
    <phoneticPr fontId="1"/>
  </si>
  <si>
    <t>その他</t>
    <phoneticPr fontId="1"/>
  </si>
  <si>
    <t>Others</t>
    <phoneticPr fontId="1"/>
  </si>
  <si>
    <t xml:space="preserve"> 上記の通り相違はありません。</t>
    <phoneticPr fontId="1"/>
  </si>
  <si>
    <t xml:space="preserve">  I hereby declare that the above information to be true and correct.</t>
    <phoneticPr fontId="1"/>
  </si>
  <si>
    <t>Date</t>
    <phoneticPr fontId="1"/>
  </si>
  <si>
    <t>Year</t>
    <phoneticPr fontId="1"/>
  </si>
  <si>
    <t>Month</t>
    <phoneticPr fontId="1"/>
  </si>
  <si>
    <r>
      <t>留学理由　</t>
    </r>
    <r>
      <rPr>
        <sz val="9"/>
        <color indexed="8"/>
        <rFont val="MS Mincho"/>
        <family val="3"/>
      </rPr>
      <t>Reason of studying</t>
    </r>
    <phoneticPr fontId="1"/>
  </si>
  <si>
    <r>
      <t xml:space="preserve">留 学 理 由 書  </t>
    </r>
    <r>
      <rPr>
        <sz val="10"/>
        <color theme="1"/>
        <rFont val="MS Mincho"/>
        <family val="3"/>
        <charset val="128"/>
      </rPr>
      <t>（履歴書その2）</t>
    </r>
    <phoneticPr fontId="1"/>
  </si>
  <si>
    <r>
      <rPr>
        <b/>
        <sz val="10"/>
        <color theme="1"/>
        <rFont val="MS Mincho"/>
        <family val="3"/>
      </rPr>
      <t>Reason of studying Japanese</t>
    </r>
    <r>
      <rPr>
        <sz val="10"/>
        <color theme="1"/>
        <rFont val="MS Mincho"/>
        <family val="3"/>
        <charset val="128"/>
      </rPr>
      <t xml:space="preserve">  </t>
    </r>
    <r>
      <rPr>
        <sz val="10"/>
        <color theme="1"/>
        <rFont val="MS Mincho"/>
        <family val="3"/>
      </rPr>
      <t xml:space="preserve">(Resume-2) </t>
    </r>
    <phoneticPr fontId="1"/>
  </si>
  <si>
    <t>（</t>
    <phoneticPr fontId="1"/>
  </si>
  <si>
    <t>）</t>
    <phoneticPr fontId="1"/>
  </si>
  <si>
    <t>Letter of Expenses Payment</t>
    <phoneticPr fontId="1"/>
  </si>
  <si>
    <t>1.</t>
    <phoneticPr fontId="1"/>
  </si>
  <si>
    <t>学費：年間</t>
    <phoneticPr fontId="1"/>
  </si>
  <si>
    <t>Tuition(Annual)</t>
    <phoneticPr fontId="1"/>
  </si>
  <si>
    <t>Yen</t>
    <phoneticPr fontId="1"/>
  </si>
  <si>
    <t>生活費：月額</t>
    <phoneticPr fontId="1"/>
  </si>
  <si>
    <t>Living expenser(Monthly)</t>
    <phoneticPr fontId="1"/>
  </si>
  <si>
    <r>
      <t>経費支弁の理由及び引き受け経緯</t>
    </r>
    <r>
      <rPr>
        <sz val="12"/>
        <color indexed="8"/>
        <rFont val="MS Mincho"/>
        <family val="3"/>
        <charset val="128"/>
      </rPr>
      <t xml:space="preserve"> </t>
    </r>
    <r>
      <rPr>
        <sz val="8"/>
        <color indexed="8"/>
        <rFont val="MS Mincho"/>
        <family val="3"/>
      </rPr>
      <t>The reason for my bearing the expenses of the applicant mentioned above</t>
    </r>
    <phoneticPr fontId="1"/>
  </si>
  <si>
    <r>
      <t>経費支弁内容</t>
    </r>
    <r>
      <rPr>
        <sz val="12"/>
        <color indexed="8"/>
        <rFont val="MS Mincho"/>
        <family val="3"/>
        <charset val="128"/>
      </rPr>
      <t xml:space="preserve"> </t>
    </r>
    <r>
      <rPr>
        <sz val="8"/>
        <color indexed="8"/>
        <rFont val="MS Mincho"/>
        <family val="3"/>
      </rPr>
      <t>The substance of defray and the way of payment</t>
    </r>
    <phoneticPr fontId="1"/>
  </si>
  <si>
    <r>
      <t xml:space="preserve">経費支弁者の情報 </t>
    </r>
    <r>
      <rPr>
        <sz val="8"/>
        <color indexed="8"/>
        <rFont val="MS Mincho"/>
        <family val="3"/>
      </rPr>
      <t>Guarantor's information</t>
    </r>
    <phoneticPr fontId="1"/>
  </si>
  <si>
    <r>
      <rPr>
        <sz val="9"/>
        <color theme="1"/>
        <rFont val="MS Mincho"/>
        <family val="3"/>
      </rPr>
      <t>経費支弁者氏名</t>
    </r>
    <r>
      <rPr>
        <sz val="11"/>
        <color theme="1"/>
        <rFont val="MS Mincho"/>
        <family val="3"/>
      </rPr>
      <t xml:space="preserve"> </t>
    </r>
    <r>
      <rPr>
        <sz val="6"/>
        <color theme="1"/>
        <rFont val="MS Mincho"/>
        <family val="3"/>
      </rPr>
      <t>Financial guarantor's name</t>
    </r>
    <phoneticPr fontId="1"/>
  </si>
  <si>
    <r>
      <rPr>
        <sz val="9"/>
        <color theme="1"/>
        <rFont val="MS Mincho"/>
        <family val="3"/>
      </rPr>
      <t>学生との関係</t>
    </r>
    <r>
      <rPr>
        <sz val="12"/>
        <color indexed="8"/>
        <rFont val="MS Mincho"/>
        <family val="3"/>
        <charset val="128"/>
      </rPr>
      <t xml:space="preserve"> </t>
    </r>
    <r>
      <rPr>
        <sz val="6"/>
        <color indexed="8"/>
        <rFont val="MS Mincho"/>
        <family val="3"/>
      </rPr>
      <t>Relationship with the applicant</t>
    </r>
    <phoneticPr fontId="1"/>
  </si>
  <si>
    <t>経費支弁者の署名：</t>
    <phoneticPr fontId="1"/>
  </si>
  <si>
    <t>Signature of guarantor</t>
    <phoneticPr fontId="1"/>
  </si>
  <si>
    <t>Signature of applicant</t>
    <phoneticPr fontId="1"/>
  </si>
  <si>
    <t>経費支弁者の家族等一覧表</t>
    <rPh sb="0" eb="2">
      <t>ケイヒ</t>
    </rPh>
    <rPh sb="2" eb="4">
      <t>シベン</t>
    </rPh>
    <rPh sb="4" eb="5">
      <t>シャ</t>
    </rPh>
    <rPh sb="6" eb="8">
      <t>カゾク</t>
    </rPh>
    <rPh sb="8" eb="10">
      <t>イチラン</t>
    </rPh>
    <rPh sb="10" eb="11">
      <t>ヒョウ</t>
    </rPh>
    <phoneticPr fontId="1"/>
  </si>
  <si>
    <r>
      <t>同居</t>
    </r>
    <r>
      <rPr>
        <sz val="11"/>
        <color theme="1"/>
        <rFont val="MS Mincho"/>
        <family val="3"/>
      </rPr>
      <t>・別居</t>
    </r>
    <phoneticPr fontId="28"/>
  </si>
  <si>
    <t>No.</t>
    <phoneticPr fontId="28"/>
  </si>
  <si>
    <t>※経費支弁者の家族等（配偶者、子（同居・別居を問わず）及び経費支弁者と同居している他の者）について記載してください。</t>
    <phoneticPr fontId="28"/>
  </si>
  <si>
    <t>が作成したものです。</t>
    <phoneticPr fontId="28"/>
  </si>
  <si>
    <t>以上の事はすべて真実であり、経費支弁者</t>
    <phoneticPr fontId="28"/>
  </si>
  <si>
    <t>本人</t>
    <phoneticPr fontId="1"/>
  </si>
  <si>
    <t>　</t>
  </si>
  <si>
    <t>APPLICATION FOR ADMISSION</t>
    <phoneticPr fontId="1"/>
  </si>
  <si>
    <r>
      <t xml:space="preserve">職　　業
</t>
    </r>
    <r>
      <rPr>
        <b/>
        <sz val="7"/>
        <rFont val="ＭＳ Ｐゴシック"/>
        <family val="2"/>
      </rPr>
      <t>Occupation</t>
    </r>
    <phoneticPr fontId="1"/>
  </si>
  <si>
    <t>回（直近4回の出入国歴を記入）</t>
    <rPh sb="0" eb="1">
      <t>カイ</t>
    </rPh>
    <rPh sb="2" eb="4">
      <t>チョッキン</t>
    </rPh>
    <rPh sb="5" eb="6">
      <t>カイ</t>
    </rPh>
    <rPh sb="7" eb="9">
      <t>シュツニュウ</t>
    </rPh>
    <rPh sb="9" eb="10">
      <t>コク</t>
    </rPh>
    <rPh sb="10" eb="11">
      <t>レキ</t>
    </rPh>
    <rPh sb="12" eb="14">
      <t>キニュウ</t>
    </rPh>
    <phoneticPr fontId="1"/>
  </si>
  <si>
    <t>備考：4回以上の場合、別紙添付</t>
    <rPh sb="0" eb="2">
      <t>ビコウ</t>
    </rPh>
    <rPh sb="8" eb="10">
      <t>バアイ</t>
    </rPh>
    <phoneticPr fontId="1"/>
  </si>
  <si>
    <r>
      <t>氏名</t>
    </r>
    <r>
      <rPr>
        <sz val="6"/>
        <color theme="1"/>
        <rFont val="MS Mincho"/>
        <family val="3"/>
        <charset val="128"/>
      </rPr>
      <t>(Romaji)</t>
    </r>
    <r>
      <rPr>
        <sz val="11"/>
        <color theme="1"/>
        <rFont val="MS Mincho"/>
        <family val="3"/>
        <charset val="128"/>
      </rPr>
      <t>:</t>
    </r>
    <phoneticPr fontId="27"/>
  </si>
  <si>
    <r>
      <t>戸籍住所</t>
    </r>
    <r>
      <rPr>
        <sz val="6"/>
        <color indexed="8"/>
        <rFont val="MS Mincho"/>
        <family val="3"/>
        <charset val="128"/>
      </rPr>
      <t>(</t>
    </r>
    <r>
      <rPr>
        <sz val="5.5"/>
        <color indexed="8"/>
        <rFont val="MS Mincho"/>
        <family val="3"/>
      </rPr>
      <t>Registered permanent residence</t>
    </r>
    <r>
      <rPr>
        <sz val="6"/>
        <color indexed="8"/>
        <rFont val="MS Mincho"/>
        <family val="3"/>
        <charset val="128"/>
      </rPr>
      <t>)</t>
    </r>
    <r>
      <rPr>
        <sz val="11"/>
        <color indexed="8"/>
        <rFont val="MS Mincho"/>
        <family val="3"/>
        <charset val="128"/>
      </rPr>
      <t>:</t>
    </r>
    <phoneticPr fontId="1"/>
  </si>
  <si>
    <r>
      <t>★相片6张（</t>
    </r>
    <r>
      <rPr>
        <b/>
        <sz val="9"/>
        <color indexed="10"/>
        <rFont val="宋体"/>
        <family val="3"/>
        <charset val="134"/>
      </rPr>
      <t>高4CM×宽3CM</t>
    </r>
    <r>
      <rPr>
        <sz val="9"/>
        <color indexed="8"/>
        <rFont val="宋体"/>
        <family val="3"/>
        <charset val="134"/>
      </rPr>
      <t>）</t>
    </r>
    <phoneticPr fontId="1"/>
  </si>
  <si>
    <r>
      <t>★护照</t>
    </r>
    <r>
      <rPr>
        <b/>
        <sz val="9"/>
        <color indexed="10"/>
        <rFont val="宋体"/>
        <family val="3"/>
        <charset val="134"/>
      </rPr>
      <t>有相片页面</t>
    </r>
    <r>
      <rPr>
        <sz val="9"/>
        <color indexed="8"/>
        <rFont val="宋体"/>
        <family val="3"/>
        <charset val="134"/>
      </rPr>
      <t>复印件</t>
    </r>
    <phoneticPr fontId="1"/>
  </si>
  <si>
    <r>
      <t>护照中</t>
    </r>
    <r>
      <rPr>
        <b/>
        <sz val="9"/>
        <color indexed="10"/>
        <rFont val="宋体"/>
        <family val="3"/>
        <charset val="134"/>
      </rPr>
      <t>所有来日</t>
    </r>
    <r>
      <rPr>
        <sz val="9"/>
        <color indexed="8"/>
        <rFont val="宋体"/>
        <family val="3"/>
        <charset val="134"/>
      </rPr>
      <t>记录页面的复印件</t>
    </r>
    <phoneticPr fontId="1"/>
  </si>
  <si>
    <r>
      <t xml:space="preserve">出入国歴 </t>
    </r>
    <r>
      <rPr>
        <b/>
        <sz val="9"/>
        <rFont val="ＭＳ Ｐゴシック"/>
        <family val="2"/>
      </rPr>
      <t>Previous Stay in Japan</t>
    </r>
    <phoneticPr fontId="1"/>
  </si>
  <si>
    <t>Photo
3cm×4cm</t>
  </si>
  <si>
    <r>
      <t xml:space="preserve">旅券番号
</t>
    </r>
    <r>
      <rPr>
        <b/>
        <sz val="9"/>
        <rFont val="ＭＳ Ｐゴシック"/>
        <family val="3"/>
        <charset val="128"/>
      </rPr>
      <t>Passport No.</t>
    </r>
    <rPh sb="0" eb="2">
      <t>リョケン</t>
    </rPh>
    <rPh sb="2" eb="4">
      <t>バンゴウ</t>
    </rPh>
    <phoneticPr fontId="1"/>
  </si>
  <si>
    <r>
      <t xml:space="preserve">有効期限
</t>
    </r>
    <r>
      <rPr>
        <b/>
        <sz val="8"/>
        <rFont val="ＭＳ Ｐゴシック"/>
        <family val="3"/>
        <charset val="128"/>
      </rPr>
      <t>Date of expiration</t>
    </r>
    <rPh sb="0" eb="4">
      <t>ユウコウキゲン</t>
    </rPh>
    <phoneticPr fontId="1"/>
  </si>
  <si>
    <t>既婚</t>
    <rPh sb="0" eb="2">
      <t>キコン</t>
    </rPh>
    <phoneticPr fontId="1"/>
  </si>
  <si>
    <t>独身</t>
    <rPh sb="0" eb="2">
      <t>ドクシン</t>
    </rPh>
    <phoneticPr fontId="1"/>
  </si>
  <si>
    <t>Married</t>
    <phoneticPr fontId="1"/>
  </si>
  <si>
    <t>Single</t>
    <phoneticPr fontId="1"/>
  </si>
  <si>
    <r>
      <t>学</t>
    </r>
    <r>
      <rPr>
        <b/>
        <sz val="11"/>
        <rFont val="ＭＳ Ｐゴシック"/>
        <family val="2"/>
      </rPr>
      <t xml:space="preserve">  </t>
    </r>
    <r>
      <rPr>
        <b/>
        <sz val="11"/>
        <rFont val="ＭＳ Ｐゴシック"/>
        <family val="2"/>
        <charset val="128"/>
      </rPr>
      <t>校</t>
    </r>
    <r>
      <rPr>
        <b/>
        <sz val="11"/>
        <rFont val="ＭＳ Ｐゴシック"/>
        <family val="2"/>
      </rPr>
      <t xml:space="preserve">  </t>
    </r>
    <r>
      <rPr>
        <b/>
        <sz val="11"/>
        <rFont val="ＭＳ Ｐゴシック"/>
        <family val="2"/>
        <charset val="128"/>
      </rPr>
      <t xml:space="preserve">名
</t>
    </r>
    <r>
      <rPr>
        <b/>
        <sz val="9"/>
        <rFont val="ＭＳ Ｐゴシック"/>
        <family val="2"/>
      </rPr>
      <t>Name of school</t>
    </r>
    <phoneticPr fontId="1"/>
  </si>
  <si>
    <r>
      <t xml:space="preserve">入学年月日
</t>
    </r>
    <r>
      <rPr>
        <b/>
        <sz val="9"/>
        <rFont val="ＭＳ Ｐゴシック"/>
        <family val="2"/>
      </rPr>
      <t>Date of admission</t>
    </r>
    <rPh sb="0" eb="2">
      <t>ニュウガク</t>
    </rPh>
    <phoneticPr fontId="1"/>
  </si>
  <si>
    <r>
      <t xml:space="preserve">卒業年月日
</t>
    </r>
    <r>
      <rPr>
        <b/>
        <sz val="6"/>
        <rFont val="ＭＳ Ｐゴシック"/>
        <family val="3"/>
        <charset val="128"/>
      </rPr>
      <t>Date of graduation</t>
    </r>
    <rPh sb="0" eb="2">
      <t>ソツギョウ</t>
    </rPh>
    <phoneticPr fontId="1"/>
  </si>
  <si>
    <r>
      <t xml:space="preserve">勤務先
</t>
    </r>
    <r>
      <rPr>
        <b/>
        <sz val="8"/>
        <rFont val="ＭＳ Ｐゴシック"/>
        <family val="3"/>
        <charset val="128"/>
      </rPr>
      <t>Name of Company</t>
    </r>
    <phoneticPr fontId="1"/>
  </si>
  <si>
    <r>
      <t xml:space="preserve">就職年月日
</t>
    </r>
    <r>
      <rPr>
        <b/>
        <sz val="6"/>
        <rFont val="ＭＳ Ｐゴシック"/>
        <family val="3"/>
        <charset val="128"/>
      </rPr>
      <t>Date of Employment</t>
    </r>
    <phoneticPr fontId="1"/>
  </si>
  <si>
    <r>
      <t xml:space="preserve">退職年月日
</t>
    </r>
    <r>
      <rPr>
        <b/>
        <sz val="6"/>
        <rFont val="ＭＳ Ｐゴシック"/>
        <family val="3"/>
        <charset val="128"/>
      </rPr>
      <t>Date of Retirement</t>
    </r>
    <phoneticPr fontId="1"/>
  </si>
  <si>
    <r>
      <rPr>
        <b/>
        <sz val="11"/>
        <color theme="0"/>
        <rFont val="新宋体"/>
        <family val="3"/>
        <charset val="134"/>
      </rPr>
      <t>注意：英語及び日本語で記載して下さい。</t>
    </r>
  </si>
  <si>
    <r>
      <t xml:space="preserve">続柄
</t>
    </r>
    <r>
      <rPr>
        <b/>
        <sz val="7"/>
        <rFont val="ＭＳ Ｐゴシック"/>
        <family val="2"/>
      </rPr>
      <t>Relation ship</t>
    </r>
    <phoneticPr fontId="1"/>
  </si>
  <si>
    <t>為替レート(Exchange rate):</t>
    <phoneticPr fontId="1"/>
  </si>
  <si>
    <r>
      <t>東京出入国在留管理局長　殿</t>
    </r>
    <r>
      <rPr>
        <sz val="12"/>
        <color indexed="8"/>
        <rFont val="MS Mincho"/>
        <family val="3"/>
        <charset val="128"/>
      </rPr>
      <t>　</t>
    </r>
    <r>
      <rPr>
        <sz val="7"/>
        <color indexed="8"/>
        <rFont val="MS Mincho"/>
        <family val="3"/>
        <charset val="128"/>
      </rPr>
      <t>To:Director General of Tokyo Regional Immigration Bureau</t>
    </r>
    <phoneticPr fontId="1"/>
  </si>
  <si>
    <t/>
  </si>
  <si>
    <t>経費支弁者が２名の場合、２行で手入力してください。</t>
    <phoneticPr fontId="1"/>
  </si>
  <si>
    <r>
      <rPr>
        <sz val="11"/>
        <color theme="1"/>
        <rFont val="MS Mincho"/>
        <family val="3"/>
        <charset val="128"/>
      </rPr>
      <t>8.</t>
    </r>
    <r>
      <rPr>
        <sz val="11"/>
        <color theme="1"/>
        <rFont val="MS Mincho"/>
        <family val="3"/>
      </rPr>
      <t>職歴　</t>
    </r>
    <r>
      <rPr>
        <sz val="11"/>
        <color theme="1"/>
        <rFont val="MS Mincho"/>
        <family val="3"/>
        <charset val="128"/>
      </rPr>
      <t>Employment record</t>
    </r>
    <phoneticPr fontId="52"/>
  </si>
  <si>
    <t>勤  務  先</t>
    <phoneticPr fontId="1"/>
  </si>
  <si>
    <t>所  在  地</t>
    <phoneticPr fontId="1"/>
  </si>
  <si>
    <t>就職年月日</t>
    <phoneticPr fontId="1"/>
  </si>
  <si>
    <t>退職年月日</t>
    <phoneticPr fontId="1"/>
  </si>
  <si>
    <t>(Name of company)</t>
    <phoneticPr fontId="1"/>
  </si>
  <si>
    <t>(Address)</t>
    <phoneticPr fontId="1"/>
  </si>
  <si>
    <t>(Date of employment)</t>
    <phoneticPr fontId="1"/>
  </si>
  <si>
    <t>(Date of retirement)</t>
    <phoneticPr fontId="1"/>
  </si>
  <si>
    <t>職歴 Work Experience</t>
    <phoneticPr fontId="52"/>
  </si>
  <si>
    <t>時間</t>
    <rPh sb="0" eb="2">
      <t>ジカン</t>
    </rPh>
    <phoneticPr fontId="52"/>
  </si>
  <si>
    <t>申請日までの日本語を学習した総時間数：</t>
    <rPh sb="0" eb="2">
      <t>シンセイ</t>
    </rPh>
    <rPh sb="2" eb="3">
      <t>ビ</t>
    </rPh>
    <rPh sb="6" eb="9">
      <t>ニホンゴ</t>
    </rPh>
    <rPh sb="10" eb="12">
      <t>ガクシュウ</t>
    </rPh>
    <rPh sb="14" eb="15">
      <t>ソウ</t>
    </rPh>
    <rPh sb="15" eb="18">
      <t>ジカンスウ</t>
    </rPh>
    <phoneticPr fontId="52"/>
  </si>
  <si>
    <t>入学月份：</t>
    <phoneticPr fontId="1"/>
  </si>
  <si>
    <t>毕业超过五年申请者的留学理由书必须翻译</t>
    <phoneticPr fontId="52"/>
  </si>
  <si>
    <t>在日经费支付人需要提供的资料</t>
    <phoneticPr fontId="1"/>
  </si>
  <si>
    <t>1)世帯全員分の住民票写し
2)在職証明書(個人経営が営業許可書、会社経営が法人登記簿謄本)
3)過去3年間分の課税と納税証明書</t>
    <phoneticPr fontId="1"/>
  </si>
  <si>
    <t>担保人名义的银行存款证明原件</t>
    <phoneticPr fontId="1"/>
  </si>
  <si>
    <t>追创日本留学提交资料一览表</t>
    <phoneticPr fontId="1"/>
  </si>
  <si>
    <t>报名学校：</t>
    <phoneticPr fontId="52"/>
  </si>
  <si>
    <t>确认日期：</t>
    <phoneticPr fontId="52"/>
  </si>
  <si>
    <t>公司
确认</t>
    <phoneticPr fontId="1"/>
  </si>
  <si>
    <t>最终学历毕业证原件，若丢失则需要学校开具毕业证明书并注明“原毕业证丢失特开此证明。”</t>
    <phoneticPr fontId="1"/>
  </si>
  <si>
    <t>若有，也请提供学位证原件</t>
    <phoneticPr fontId="1"/>
  </si>
  <si>
    <r>
      <t>学位证</t>
    </r>
    <r>
      <rPr>
        <b/>
        <sz val="9"/>
        <color indexed="10"/>
        <rFont val="宋体"/>
        <family val="3"/>
        <charset val="134"/>
      </rPr>
      <t>原件</t>
    </r>
    <r>
      <rPr>
        <sz val="9"/>
        <color theme="1"/>
        <rFont val="宋体"/>
        <family val="3"/>
        <charset val="134"/>
      </rPr>
      <t>（包括封皮）</t>
    </r>
    <phoneticPr fontId="1"/>
  </si>
  <si>
    <r>
      <t>★毕业证</t>
    </r>
    <r>
      <rPr>
        <b/>
        <sz val="9"/>
        <color rgb="FFFF0000"/>
        <rFont val="宋体"/>
        <charset val="134"/>
      </rPr>
      <t>原件</t>
    </r>
    <r>
      <rPr>
        <sz val="9"/>
        <color theme="1"/>
        <rFont val="宋体"/>
        <family val="3"/>
        <charset val="134"/>
      </rPr>
      <t>（包括封皮）</t>
    </r>
    <phoneticPr fontId="1"/>
  </si>
  <si>
    <t>経費支弁内容</t>
    <phoneticPr fontId="52"/>
  </si>
  <si>
    <t>The substance of defray and the way of payment</t>
    <phoneticPr fontId="52"/>
  </si>
  <si>
    <t>円</t>
    <rPh sb="0" eb="1">
      <t>エン</t>
    </rPh>
    <phoneticPr fontId="52"/>
  </si>
  <si>
    <t>Yen</t>
    <phoneticPr fontId="52"/>
  </si>
  <si>
    <t>生活費：月額</t>
    <phoneticPr fontId="52"/>
  </si>
  <si>
    <t>Living expenser(Monthly)</t>
    <phoneticPr fontId="52"/>
  </si>
  <si>
    <t>学費：年間</t>
    <phoneticPr fontId="52"/>
  </si>
  <si>
    <t>Tuition(Annual)</t>
    <phoneticPr fontId="52"/>
  </si>
  <si>
    <r>
      <t>履歴書から順番で記入してください。从</t>
    </r>
    <r>
      <rPr>
        <sz val="10"/>
        <color rgb="FFFF0000"/>
        <rFont val="Microsoft YaHei"/>
        <family val="2"/>
        <charset val="134"/>
      </rPr>
      <t>履历书开始按顺序输入。</t>
    </r>
    <phoneticPr fontId="27"/>
  </si>
  <si>
    <r>
      <t>氏名(Romaji)は原則として旅券に基づき英字の大文字で記載してください。氏名</t>
    </r>
    <r>
      <rPr>
        <sz val="10"/>
        <color rgb="FFFF0000"/>
        <rFont val="Microsoft YaHei"/>
        <family val="2"/>
        <charset val="134"/>
      </rPr>
      <t>(罗马字）原则上要求参照护照上的英文输入。</t>
    </r>
    <phoneticPr fontId="27"/>
  </si>
  <si>
    <r>
      <t>出生地は省略することなく〇〇省〇〇市（県）まで記載してください。出生地需要</t>
    </r>
    <r>
      <rPr>
        <sz val="10"/>
        <color rgb="FFFF0000"/>
        <rFont val="Microsoft YaHei"/>
        <family val="2"/>
        <charset val="134"/>
      </rPr>
      <t>输入“XX省XX市（县）”，不能省略。</t>
    </r>
    <phoneticPr fontId="27"/>
  </si>
  <si>
    <r>
      <t>現住所は戸籍住所と同じの場合、記載不要。</t>
    </r>
    <r>
      <rPr>
        <sz val="10"/>
        <color rgb="FFFF0000"/>
        <rFont val="Microsoft YaHei"/>
        <family val="2"/>
        <charset val="134"/>
      </rPr>
      <t>现住所（暂住住所）与户籍住所相同情况，此处不需要输入，空白即可。</t>
    </r>
    <rPh sb="0" eb="3">
      <t>ゲンジュウショ</t>
    </rPh>
    <rPh sb="4" eb="8">
      <t>コセキジュウショ</t>
    </rPh>
    <rPh sb="9" eb="10">
      <t>オナ</t>
    </rPh>
    <rPh sb="12" eb="14">
      <t>バアイ</t>
    </rPh>
    <rPh sb="15" eb="17">
      <t>キサイ</t>
    </rPh>
    <rPh sb="17" eb="19">
      <t>フヨウ</t>
    </rPh>
    <phoneticPr fontId="27"/>
  </si>
  <si>
    <r>
      <t>戸籍住所は「〇〇省〇〇市（県）～〇〇号」まで記載してください。</t>
    </r>
    <r>
      <rPr>
        <sz val="10"/>
        <color rgb="FFFF0000"/>
        <rFont val="Microsoft YaHei"/>
        <family val="2"/>
        <charset val="134"/>
      </rPr>
      <t>户籍住所请按照“XX省XX市（县）~XX号”格式输入详细地址</t>
    </r>
    <r>
      <rPr>
        <sz val="10"/>
        <color rgb="FFFF0000"/>
        <rFont val="MS PGothic"/>
        <family val="2"/>
        <charset val="128"/>
      </rPr>
      <t>。</t>
    </r>
    <rPh sb="0" eb="2">
      <t>コセキ</t>
    </rPh>
    <phoneticPr fontId="27"/>
  </si>
  <si>
    <t>★在留資格：短期滞在、家族滞在、留学、定住者、技能実習、特定活動等</t>
    <rPh sb="1" eb="3">
      <t>ザイリュウ</t>
    </rPh>
    <rPh sb="3" eb="5">
      <t>シカク</t>
    </rPh>
    <rPh sb="6" eb="8">
      <t>タンキ</t>
    </rPh>
    <rPh sb="8" eb="10">
      <t>タイザイ</t>
    </rPh>
    <rPh sb="11" eb="13">
      <t>カゾク</t>
    </rPh>
    <rPh sb="13" eb="15">
      <t>タイザイ</t>
    </rPh>
    <rPh sb="19" eb="22">
      <t>テイジュウシャ</t>
    </rPh>
    <rPh sb="23" eb="25">
      <t>ギノウ</t>
    </rPh>
    <rPh sb="25" eb="27">
      <t>ジッシュウ</t>
    </rPh>
    <rPh sb="28" eb="30">
      <t>トクテイ</t>
    </rPh>
    <rPh sb="30" eb="32">
      <t>カツドウ</t>
    </rPh>
    <rPh sb="32" eb="33">
      <t>ナド</t>
    </rPh>
    <phoneticPr fontId="27"/>
  </si>
  <si>
    <t>在留资格：短期滞在、家族滞在、留学、定住者、技能实习、特定活动等</t>
    <phoneticPr fontId="27"/>
  </si>
  <si>
    <t>在留目的：旅游、观光、短期留学、探亲、技能实习生、大学实习</t>
    <phoneticPr fontId="27"/>
  </si>
  <si>
    <t>★在留目的：旅行、観光、短期留学、家族・親族訪問、技能実習生、インターンシップ</t>
    <rPh sb="1" eb="3">
      <t>ザイリュウ</t>
    </rPh>
    <rPh sb="3" eb="5">
      <t>モクテキ</t>
    </rPh>
    <rPh sb="6" eb="8">
      <t>リョコウ</t>
    </rPh>
    <rPh sb="9" eb="11">
      <t>カンコウ</t>
    </rPh>
    <rPh sb="12" eb="14">
      <t>タンキ</t>
    </rPh>
    <rPh sb="14" eb="16">
      <t>リュウガク</t>
    </rPh>
    <rPh sb="17" eb="19">
      <t>カゾク</t>
    </rPh>
    <rPh sb="20" eb="22">
      <t>シンゾク</t>
    </rPh>
    <rPh sb="22" eb="24">
      <t>ホウモン</t>
    </rPh>
    <rPh sb="25" eb="27">
      <t>ギノウ</t>
    </rPh>
    <rPh sb="27" eb="30">
      <t>ジッシュウセイ</t>
    </rPh>
    <phoneticPr fontId="27"/>
  </si>
  <si>
    <r>
      <t>「続柄」が「妻」、「妻子」、「夫」、「丈夫」、「息子」、「儿子」、「娘」、「女儿」等を記入してください。
「続柄」</t>
    </r>
    <r>
      <rPr>
        <sz val="8"/>
        <color rgb="FFFF0000"/>
        <rFont val="Microsoft YaHei"/>
        <family val="2"/>
        <charset val="134"/>
      </rPr>
      <t>单元格请输入”妻、妻子、夫、丈夫、息子、儿子、娘、女儿等称谓。</t>
    </r>
    <phoneticPr fontId="27"/>
  </si>
  <si>
    <r>
      <t>「性別」と「同居・別居」が自分で選択してください。
“</t>
    </r>
    <r>
      <rPr>
        <sz val="12"/>
        <color rgb="FFFF0000"/>
        <rFont val="Microsoft YaHei"/>
        <family val="2"/>
        <charset val="134"/>
      </rPr>
      <t>性别”和“同居/别居”请手动选择。</t>
    </r>
    <phoneticPr fontId="27"/>
  </si>
  <si>
    <r>
      <t>「年齢」は「生年月日」と「作成年月日」を入力したら、自動で計算します。
“</t>
    </r>
    <r>
      <rPr>
        <sz val="11"/>
        <color rgb="FFFF0000"/>
        <rFont val="Microsoft YaHei"/>
        <family val="2"/>
        <charset val="134"/>
      </rPr>
      <t>年龄”会在“出生年月”和“作成日期”输入后自动计算。</t>
    </r>
    <phoneticPr fontId="27"/>
  </si>
  <si>
    <r>
      <t>経費支弁者の「現住所」と同じな場合が「同居」を選択してください。
与</t>
    </r>
    <r>
      <rPr>
        <sz val="12"/>
        <color rgb="FFFF0000"/>
        <rFont val="Microsoft YaHei"/>
        <family val="2"/>
        <charset val="134"/>
      </rPr>
      <t>经费支付者的”现住所“相同情况下选择”同居“。</t>
    </r>
    <phoneticPr fontId="27"/>
  </si>
  <si>
    <r>
      <t>申請人の職業が「学生」、「留学准</t>
    </r>
    <r>
      <rPr>
        <sz val="11"/>
        <color rgb="FFFF0000"/>
        <rFont val="宋体"/>
        <family val="3"/>
        <charset val="134"/>
      </rPr>
      <t>备</t>
    </r>
    <r>
      <rPr>
        <sz val="11"/>
        <color rgb="FFFF0000"/>
        <rFont val="MS PGothic"/>
        <family val="2"/>
        <charset val="128"/>
      </rPr>
      <t>中」、「</t>
    </r>
    <r>
      <rPr>
        <sz val="11"/>
        <color rgb="FFFF0000"/>
        <rFont val="宋体"/>
        <family val="3"/>
        <charset val="134"/>
      </rPr>
      <t>职员</t>
    </r>
    <r>
      <rPr>
        <sz val="11"/>
        <color rgb="FFFF0000"/>
        <rFont val="MS PGothic"/>
        <family val="2"/>
        <charset val="128"/>
      </rPr>
      <t xml:space="preserve">」等を入力してください。
</t>
    </r>
    <r>
      <rPr>
        <sz val="11"/>
        <color rgb="FFFF0000"/>
        <rFont val="宋体"/>
        <family val="2"/>
        <charset val="134"/>
      </rPr>
      <t>申请人的职业按实际填写“学生、留学准备中、职员”等。</t>
    </r>
    <phoneticPr fontId="1"/>
  </si>
  <si>
    <r>
      <t>関数を使って自動表示されたデータが間違った場合、関数を削除して手入力してください。
如果函数</t>
    </r>
    <r>
      <rPr>
        <sz val="8"/>
        <color rgb="FFFF0000"/>
        <rFont val="Microsoft YaHei"/>
        <family val="2"/>
        <charset val="134"/>
      </rPr>
      <t>计算后显示错误的数据，请删除函数后手动输入。</t>
    </r>
    <phoneticPr fontId="1"/>
  </si>
  <si>
    <t>□预计报名
□已经报名
□有准考证
□有合格证</t>
    <phoneticPr fontId="52"/>
  </si>
  <si>
    <t>1) 担保人和申请人所在户口本的全部页面及身份证复印件
2) 户口本的地址、成员的学历、职业等要求更新至最新信息，最好重新申请一本新的户口本</t>
    <phoneticPr fontId="1"/>
  </si>
  <si>
    <t>追創留学，共に新しい未来を拓こう</t>
    <rPh sb="0" eb="1">
      <t>ツイ</t>
    </rPh>
    <rPh sb="1" eb="2">
      <t>ソウ</t>
    </rPh>
    <rPh sb="2" eb="4">
      <t>リュウガク</t>
    </rPh>
    <rPh sb="5" eb="6">
      <t>トモ</t>
    </rPh>
    <rPh sb="7" eb="8">
      <t>アタラ</t>
    </rPh>
    <rPh sb="10" eb="12">
      <t>ミライ</t>
    </rPh>
    <rPh sb="13" eb="14">
      <t>ヒラ</t>
    </rPh>
    <phoneticPr fontId="1"/>
  </si>
  <si>
    <r>
      <t xml:space="preserve">学信网(www.chsi.com.cn/wssq/)
学位网(www.cdgdc.edu.cn/cn/)
教育部留学服务中心
(http://zwfw.cscse.edu.cn/)
</t>
    </r>
    <r>
      <rPr>
        <b/>
        <sz val="9"/>
        <color indexed="10"/>
        <rFont val="宋体"/>
        <family val="3"/>
        <charset val="134"/>
      </rPr>
      <t>提供相关认证的PDF文档</t>
    </r>
    <phoneticPr fontId="1"/>
  </si>
  <si>
    <t>1) 学校名称以公章为准，切勿填写错误
2）住学校宿舍者请提供学校宿舍的地址信息，如：学生公寓X栋X室</t>
    <phoneticPr fontId="1"/>
  </si>
  <si>
    <t>1) 存单上的账号与存款证明上的账号没有完全一致时，需要提供当天办理业务的回执单复印件
2) 如果是银行卡的附属子账号开具的存款证明，需要开具主账号与子账号的从属证明
3）银行卡形式需要提供银行卡正反面复印件，且背面需要持卡人签字
4）非存单和银行卡情况，需要提前和学校确认是否可以使用</t>
    <phoneticPr fontId="1"/>
  </si>
  <si>
    <t>户口本及申请人与担保人身份证复印件
(有办理亲属关系公证书可不提供)</t>
    <phoneticPr fontId="1"/>
  </si>
  <si>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128"/>
  </si>
  <si>
    <t>申請人等作成用 １</t>
    <rPh sb="0" eb="3">
      <t>シンセイニン</t>
    </rPh>
    <rPh sb="3" eb="6">
      <t>トウサクセイ</t>
    </rPh>
    <rPh sb="6" eb="7">
      <t>ヨウ</t>
    </rPh>
    <phoneticPr fontId="128"/>
  </si>
  <si>
    <t>申請番号:</t>
    <rPh sb="0" eb="2">
      <t>シンセイ</t>
    </rPh>
    <rPh sb="2" eb="4">
      <t>バンゴウ</t>
    </rPh>
    <phoneticPr fontId="128"/>
  </si>
  <si>
    <t>日本国政府法務省</t>
    <rPh sb="0" eb="3">
      <t>ニホンコク</t>
    </rPh>
    <rPh sb="3" eb="5">
      <t>セイフ</t>
    </rPh>
    <rPh sb="5" eb="8">
      <t>ホウムショウ</t>
    </rPh>
    <phoneticPr fontId="128"/>
  </si>
  <si>
    <t xml:space="preserve">    For applicant, part 1</t>
    <phoneticPr fontId="128"/>
  </si>
  <si>
    <t>申請日付:</t>
    <rPh sb="0" eb="2">
      <t>シンセイ</t>
    </rPh>
    <rPh sb="2" eb="4">
      <t>ヒヅケ</t>
    </rPh>
    <phoneticPr fontId="128"/>
  </si>
  <si>
    <t>Ministry of Justice, Government of Japan</t>
    <phoneticPr fontId="128"/>
  </si>
  <si>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128"/>
  </si>
  <si>
    <t>APPLICATION FOR CERTIFICATE OF ELIGIBILITY</t>
  </si>
  <si>
    <t>法務大臣殿</t>
    <rPh sb="0" eb="2">
      <t>ホウム</t>
    </rPh>
    <rPh sb="2" eb="4">
      <t>ダイジン</t>
    </rPh>
    <phoneticPr fontId="128"/>
  </si>
  <si>
    <t xml:space="preserve"> To the Minister of Justice</t>
    <phoneticPr fontId="128"/>
  </si>
  <si>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128"/>
  </si>
  <si>
    <t>Pursuant to the provisions of Article 7-2 of the Immigration Control and Refugee Recognition Act,  I hereby apply for
the certificate showing eligibility for the conditions provided for in 7, Paragraph 1, Item 2 of the said Act.</t>
    <phoneticPr fontId="128"/>
  </si>
  <si>
    <t xml:space="preserve"> </t>
    <phoneticPr fontId="128"/>
  </si>
  <si>
    <t>　</t>
    <phoneticPr fontId="128"/>
  </si>
  <si>
    <t xml:space="preserve">  </t>
    <phoneticPr fontId="128"/>
  </si>
  <si>
    <t>1　国　籍・地　域</t>
    <rPh sb="2" eb="3">
      <t>コク</t>
    </rPh>
    <rPh sb="4" eb="5">
      <t>セキ</t>
    </rPh>
    <rPh sb="6" eb="7">
      <t>チ</t>
    </rPh>
    <rPh sb="8" eb="9">
      <t>イキ</t>
    </rPh>
    <phoneticPr fontId="128"/>
  </si>
  <si>
    <t>2　生年月日</t>
    <rPh sb="2" eb="4">
      <t>セイネン</t>
    </rPh>
    <rPh sb="4" eb="6">
      <t>ガッピ</t>
    </rPh>
    <phoneticPr fontId="128"/>
  </si>
  <si>
    <t>年</t>
    <rPh sb="0" eb="1">
      <t>ネン</t>
    </rPh>
    <phoneticPr fontId="128"/>
  </si>
  <si>
    <t>月</t>
    <rPh sb="0" eb="1">
      <t>ツキ</t>
    </rPh>
    <phoneticPr fontId="128"/>
  </si>
  <si>
    <t>日</t>
    <rPh sb="0" eb="1">
      <t>ヒ</t>
    </rPh>
    <phoneticPr fontId="128"/>
  </si>
  <si>
    <t>Nationality/Region</t>
    <phoneticPr fontId="128"/>
  </si>
  <si>
    <t>Date of birth</t>
    <phoneticPr fontId="128"/>
  </si>
  <si>
    <t>Year</t>
    <phoneticPr fontId="128"/>
  </si>
  <si>
    <t>Month</t>
    <phoneticPr fontId="128"/>
  </si>
  <si>
    <t>Day</t>
    <phoneticPr fontId="128"/>
  </si>
  <si>
    <t>Family name</t>
    <phoneticPr fontId="128"/>
  </si>
  <si>
    <t>Given name</t>
    <phoneticPr fontId="128"/>
  </si>
  <si>
    <t>3　氏　名</t>
    <phoneticPr fontId="128"/>
  </si>
  <si>
    <t xml:space="preserve">Name </t>
    <phoneticPr fontId="128"/>
  </si>
  <si>
    <t>4　性　別</t>
    <phoneticPr fontId="128"/>
  </si>
  <si>
    <t>男</t>
    <rPh sb="0" eb="1">
      <t>オトコ</t>
    </rPh>
    <phoneticPr fontId="128"/>
  </si>
  <si>
    <t>・</t>
    <phoneticPr fontId="128"/>
  </si>
  <si>
    <t>女</t>
    <rPh sb="0" eb="1">
      <t>ジョ</t>
    </rPh>
    <phoneticPr fontId="128"/>
  </si>
  <si>
    <t>5　出生地</t>
    <rPh sb="2" eb="5">
      <t>シュッセイチ</t>
    </rPh>
    <phoneticPr fontId="128"/>
  </si>
  <si>
    <t>6　配偶者の有無</t>
  </si>
  <si>
    <t>有</t>
    <phoneticPr fontId="128"/>
  </si>
  <si>
    <t>無</t>
    <phoneticPr fontId="128"/>
  </si>
  <si>
    <t>Sex</t>
    <phoneticPr fontId="128"/>
  </si>
  <si>
    <t>Male</t>
    <phoneticPr fontId="128"/>
  </si>
  <si>
    <t>/</t>
    <phoneticPr fontId="128"/>
  </si>
  <si>
    <t>Female</t>
    <phoneticPr fontId="128"/>
  </si>
  <si>
    <t>Place of birth</t>
    <phoneticPr fontId="128"/>
  </si>
  <si>
    <t>Marital status</t>
    <phoneticPr fontId="128"/>
  </si>
  <si>
    <t>Married</t>
    <phoneticPr fontId="128"/>
  </si>
  <si>
    <t>Single</t>
    <phoneticPr fontId="128"/>
  </si>
  <si>
    <t>7　職　業</t>
    <rPh sb="2" eb="3">
      <t>ショク</t>
    </rPh>
    <rPh sb="4" eb="5">
      <t>ギョウ</t>
    </rPh>
    <phoneticPr fontId="128"/>
  </si>
  <si>
    <t>8　本国における居住地</t>
    <rPh sb="2" eb="4">
      <t>ホンゴク</t>
    </rPh>
    <rPh sb="8" eb="11">
      <t>キョジュウチ</t>
    </rPh>
    <phoneticPr fontId="128"/>
  </si>
  <si>
    <t>Occupation</t>
    <phoneticPr fontId="128"/>
  </si>
  <si>
    <t>Home town/city</t>
    <phoneticPr fontId="128"/>
  </si>
  <si>
    <t>9　日本における連絡先</t>
    <rPh sb="2" eb="4">
      <t>ニホン</t>
    </rPh>
    <rPh sb="8" eb="11">
      <t>レンラクサキ</t>
    </rPh>
    <phoneticPr fontId="128"/>
  </si>
  <si>
    <t>Address in Japan</t>
    <phoneticPr fontId="128"/>
  </si>
  <si>
    <t>電話番号</t>
    <rPh sb="0" eb="2">
      <t>デンワ</t>
    </rPh>
    <rPh sb="2" eb="4">
      <t>バンゴウ</t>
    </rPh>
    <phoneticPr fontId="128"/>
  </si>
  <si>
    <t>携帯電話番号</t>
    <rPh sb="0" eb="2">
      <t>ケイタイ</t>
    </rPh>
    <rPh sb="2" eb="4">
      <t>デンワ</t>
    </rPh>
    <rPh sb="4" eb="6">
      <t>バンゴウ</t>
    </rPh>
    <phoneticPr fontId="128"/>
  </si>
  <si>
    <t>なし</t>
    <phoneticPr fontId="128"/>
  </si>
  <si>
    <t>Telephone No.</t>
    <phoneticPr fontId="128"/>
  </si>
  <si>
    <t>Cellular phone No.</t>
    <phoneticPr fontId="128"/>
  </si>
  <si>
    <t>10　旅券</t>
    <rPh sb="3" eb="4">
      <t>タビ</t>
    </rPh>
    <rPh sb="4" eb="5">
      <t>ケン</t>
    </rPh>
    <phoneticPr fontId="128"/>
  </si>
  <si>
    <t>(1)番　号</t>
    <rPh sb="3" eb="4">
      <t>バン</t>
    </rPh>
    <rPh sb="5" eb="6">
      <t>ゴウ</t>
    </rPh>
    <phoneticPr fontId="128"/>
  </si>
  <si>
    <t>(2)有効期限</t>
    <rPh sb="3" eb="5">
      <t>ユウコウ</t>
    </rPh>
    <rPh sb="5" eb="7">
      <t>キゲン</t>
    </rPh>
    <phoneticPr fontId="128"/>
  </si>
  <si>
    <t xml:space="preserve">  Passport </t>
    <phoneticPr fontId="128"/>
  </si>
  <si>
    <t>Number</t>
    <phoneticPr fontId="128"/>
  </si>
  <si>
    <t>Date of expiration</t>
    <phoneticPr fontId="128"/>
  </si>
  <si>
    <t>11　入国目的 （次のいずれか該当するものを選んでください。）</t>
    <rPh sb="3" eb="5">
      <t>ニュウコク</t>
    </rPh>
    <rPh sb="5" eb="7">
      <t>モクテキ</t>
    </rPh>
    <rPh sb="9" eb="10">
      <t>ツギ</t>
    </rPh>
    <rPh sb="15" eb="17">
      <t>ガイトウ</t>
    </rPh>
    <rPh sb="22" eb="23">
      <t>エラ</t>
    </rPh>
    <phoneticPr fontId="128"/>
  </si>
  <si>
    <t>Purpose of entry: check one of the followings</t>
    <phoneticPr fontId="128"/>
  </si>
  <si>
    <t>□</t>
    <phoneticPr fontId="128"/>
  </si>
  <si>
    <t xml:space="preserve"> Ｉ 「教授」</t>
    <rPh sb="4" eb="6">
      <t>キョウジュ</t>
    </rPh>
    <phoneticPr fontId="128"/>
  </si>
  <si>
    <t xml:space="preserve"> Ｉ 「教育」</t>
  </si>
  <si>
    <t xml:space="preserve"> Ｊ 「芸術」</t>
  </si>
  <si>
    <t xml:space="preserve"> Ｊ 「文化活動」</t>
    <rPh sb="4" eb="6">
      <t>ブンカ</t>
    </rPh>
    <rPh sb="6" eb="8">
      <t>カツドウ</t>
    </rPh>
    <phoneticPr fontId="128"/>
  </si>
  <si>
    <t>Ｋ 「宗教」</t>
    <phoneticPr fontId="128"/>
  </si>
  <si>
    <t>Ｌ「報道」</t>
    <phoneticPr fontId="128"/>
  </si>
  <si>
    <t>"Professor"</t>
    <phoneticPr fontId="128"/>
  </si>
  <si>
    <t>"Instructor"</t>
    <phoneticPr fontId="128"/>
  </si>
  <si>
    <t>"Artist"</t>
    <phoneticPr fontId="128"/>
  </si>
  <si>
    <t>"Cultural Activities"</t>
    <phoneticPr fontId="128"/>
  </si>
  <si>
    <t xml:space="preserve">"Religious Activities"  </t>
    <phoneticPr fontId="128"/>
  </si>
  <si>
    <t>"Journalist"</t>
    <phoneticPr fontId="128"/>
  </si>
  <si>
    <t xml:space="preserve">□ </t>
    <phoneticPr fontId="128"/>
  </si>
  <si>
    <t xml:space="preserve"> Ｌ 「企業内転勤」</t>
    <phoneticPr fontId="128"/>
  </si>
  <si>
    <t xml:space="preserve"> Ｌ 「研究（転勤）」</t>
    <rPh sb="4" eb="6">
      <t>ケンキュウ</t>
    </rPh>
    <rPh sb="7" eb="9">
      <t>テンキン</t>
    </rPh>
    <phoneticPr fontId="128"/>
  </si>
  <si>
    <t xml:space="preserve"> M 「経営・管理」</t>
    <phoneticPr fontId="128"/>
  </si>
  <si>
    <t xml:space="preserve"> Ｎ 「研究」</t>
    <phoneticPr fontId="128"/>
  </si>
  <si>
    <t>"Intra-company Transferee"</t>
    <phoneticPr fontId="128"/>
  </si>
  <si>
    <t>"Researcher (Transferee)"</t>
    <phoneticPr fontId="128"/>
  </si>
  <si>
    <t>"Business Manager”</t>
    <phoneticPr fontId="128"/>
  </si>
  <si>
    <t>"Researcher"</t>
    <phoneticPr fontId="128"/>
  </si>
  <si>
    <t>Ｎ 「技術・人文知識・国際業務」</t>
  </si>
  <si>
    <t>Ｎ 「介護」</t>
    <rPh sb="3" eb="5">
      <t>カイゴ</t>
    </rPh>
    <phoneticPr fontId="128"/>
  </si>
  <si>
    <t>Ｎ 「技能」</t>
  </si>
  <si>
    <t>Ｎ「特定活動（研究活動等）」</t>
    <rPh sb="2" eb="4">
      <t>トクテイ</t>
    </rPh>
    <rPh sb="4" eb="6">
      <t>カツドウ</t>
    </rPh>
    <rPh sb="7" eb="9">
      <t>ケンキュウ</t>
    </rPh>
    <rPh sb="9" eb="11">
      <t>カツドウ</t>
    </rPh>
    <rPh sb="11" eb="12">
      <t>トウ</t>
    </rPh>
    <phoneticPr fontId="128"/>
  </si>
  <si>
    <t xml:space="preserve">"Engineer / Specialist in Humanities / International Services" </t>
    <phoneticPr fontId="128"/>
  </si>
  <si>
    <t>"Nursing Care"</t>
    <phoneticPr fontId="128"/>
  </si>
  <si>
    <t>"Skilled Labor"</t>
    <phoneticPr fontId="128"/>
  </si>
  <si>
    <t>"Designated Activities ( Researcher or IT engineer of a designated org)"</t>
    <phoneticPr fontId="128"/>
  </si>
  <si>
    <t>Ｖ「特定技能（1号）」</t>
    <rPh sb="2" eb="4">
      <t>トクテイ</t>
    </rPh>
    <rPh sb="4" eb="6">
      <t>ギノウ</t>
    </rPh>
    <rPh sb="8" eb="9">
      <t>ゴウ</t>
    </rPh>
    <phoneticPr fontId="128"/>
  </si>
  <si>
    <t>Ｖ「特定技能（2号）」</t>
    <rPh sb="2" eb="4">
      <t>トクテイ</t>
    </rPh>
    <rPh sb="4" eb="6">
      <t>ギノウ</t>
    </rPh>
    <rPh sb="8" eb="9">
      <t>ゴウ</t>
    </rPh>
    <phoneticPr fontId="128"/>
  </si>
  <si>
    <t xml:space="preserve"> Ｏ 「興行」</t>
  </si>
  <si>
    <t xml:space="preserve"> Ｐ 「留学」</t>
    <rPh sb="4" eb="6">
      <t>リュウガク</t>
    </rPh>
    <phoneticPr fontId="128"/>
  </si>
  <si>
    <t>Ｑ 「研修」</t>
  </si>
  <si>
    <t>"Specified Skilled Worker ( i ) "</t>
    <phoneticPr fontId="128"/>
  </si>
  <si>
    <r>
      <t xml:space="preserve">"Specified Skilled Worker ( </t>
    </r>
    <r>
      <rPr>
        <sz val="9"/>
        <rFont val="ＭＳ Ｐゴシック"/>
        <family val="3"/>
        <charset val="128"/>
      </rPr>
      <t>ⅱ</t>
    </r>
    <r>
      <rPr>
        <sz val="9"/>
        <rFont val="Arial Narrow"/>
        <family val="2"/>
      </rPr>
      <t xml:space="preserve"> ) "</t>
    </r>
    <phoneticPr fontId="128"/>
  </si>
  <si>
    <t>"Entertainer"</t>
    <phoneticPr fontId="128"/>
  </si>
  <si>
    <t>"Student"</t>
    <phoneticPr fontId="128"/>
  </si>
  <si>
    <t xml:space="preserve"> "Trainee"</t>
    <phoneticPr fontId="128"/>
  </si>
  <si>
    <t>Y 「技能実習（1号）」</t>
    <phoneticPr fontId="128"/>
  </si>
  <si>
    <t>Y 「技能実習（2号）」</t>
    <phoneticPr fontId="128"/>
  </si>
  <si>
    <t>Y 「技能実習（3号）」</t>
    <phoneticPr fontId="128"/>
  </si>
  <si>
    <r>
      <t xml:space="preserve"> "Technical Intern Training </t>
    </r>
    <r>
      <rPr>
        <sz val="9"/>
        <rFont val="ＭＳ Ｐゴシック"/>
        <family val="3"/>
        <charset val="128"/>
      </rPr>
      <t>( i )</t>
    </r>
    <r>
      <rPr>
        <sz val="9"/>
        <rFont val="Arial Narrow"/>
        <family val="2"/>
      </rPr>
      <t xml:space="preserve">" </t>
    </r>
    <phoneticPr fontId="128"/>
  </si>
  <si>
    <r>
      <t xml:space="preserve"> "Technical Intern Training </t>
    </r>
    <r>
      <rPr>
        <sz val="9"/>
        <rFont val="ＭＳ Ｐゴシック"/>
        <family val="3"/>
        <charset val="128"/>
      </rPr>
      <t>( ⅱ )</t>
    </r>
    <r>
      <rPr>
        <sz val="9"/>
        <rFont val="Arial Narrow"/>
        <family val="2"/>
      </rPr>
      <t xml:space="preserve">" </t>
    </r>
    <phoneticPr fontId="128"/>
  </si>
  <si>
    <r>
      <t xml:space="preserve"> "Technical Intern Training </t>
    </r>
    <r>
      <rPr>
        <sz val="9"/>
        <rFont val="ＭＳ Ｐゴシック"/>
        <family val="3"/>
        <charset val="128"/>
      </rPr>
      <t>( ⅲ )</t>
    </r>
    <r>
      <rPr>
        <sz val="9"/>
        <rFont val="Arial Narrow"/>
        <family val="2"/>
      </rPr>
      <t xml:space="preserve">" </t>
    </r>
    <phoneticPr fontId="128"/>
  </si>
  <si>
    <t xml:space="preserve"> Ｒ 「家族滞在」</t>
    <phoneticPr fontId="128"/>
  </si>
  <si>
    <t>Ｒ 「特定活動（研究活動等家族）」</t>
    <rPh sb="3" eb="5">
      <t>トクテイ</t>
    </rPh>
    <rPh sb="5" eb="7">
      <t>カツドウ</t>
    </rPh>
    <rPh sb="8" eb="10">
      <t>ケンキュウ</t>
    </rPh>
    <rPh sb="10" eb="12">
      <t>カツドウ</t>
    </rPh>
    <rPh sb="12" eb="13">
      <t>トウ</t>
    </rPh>
    <rPh sb="13" eb="15">
      <t>カゾク</t>
    </rPh>
    <phoneticPr fontId="128"/>
  </si>
  <si>
    <t>Ｒ「特定活動（EPA家族）」</t>
  </si>
  <si>
    <t>"Dependent"</t>
    <phoneticPr fontId="128"/>
  </si>
  <si>
    <t>"Designated Activities (Dependent of Researcher or IT engineer of a designated org)"</t>
    <phoneticPr fontId="128"/>
  </si>
  <si>
    <t>"Designated Activities(Dependent of EPA)"</t>
    <phoneticPr fontId="128"/>
  </si>
  <si>
    <t xml:space="preserve"> Ｔ 「日本人の配偶者等」</t>
  </si>
  <si>
    <t xml:space="preserve"> Ｔ「永住者の配偶者等」</t>
  </si>
  <si>
    <t>Ｔ「定住者」</t>
  </si>
  <si>
    <t>"Spouse or Child of Japanese National"</t>
    <phoneticPr fontId="128"/>
  </si>
  <si>
    <t>"Spouse or Child of Permanent Resident"</t>
    <phoneticPr fontId="128"/>
  </si>
  <si>
    <t>"Long Term Resident"</t>
    <phoneticPr fontId="128"/>
  </si>
  <si>
    <t xml:space="preserve"> 「高度専門職（1号イ）」</t>
    <phoneticPr fontId="128"/>
  </si>
  <si>
    <t xml:space="preserve"> 「高度専門職（1号ロ）」</t>
    <phoneticPr fontId="128"/>
  </si>
  <si>
    <t xml:space="preserve"> 「高度専門職（1号ハ）」</t>
    <phoneticPr fontId="128"/>
  </si>
  <si>
    <t>Ｕ 「その他」</t>
  </si>
  <si>
    <t>"Highly Skilled Professional(i)(a)"</t>
    <phoneticPr fontId="128"/>
  </si>
  <si>
    <t>"Highly Skilled Professional(i)(b)"</t>
    <phoneticPr fontId="128"/>
  </si>
  <si>
    <t>"Highly Skilled Professional(i)(c)"</t>
    <phoneticPr fontId="128"/>
  </si>
  <si>
    <t>Others</t>
    <phoneticPr fontId="128"/>
  </si>
  <si>
    <t>12　入国予定年月日</t>
    <rPh sb="3" eb="5">
      <t>ニュウコク</t>
    </rPh>
    <rPh sb="5" eb="7">
      <t>ヨテイ</t>
    </rPh>
    <rPh sb="7" eb="9">
      <t>ネンゲツ</t>
    </rPh>
    <rPh sb="9" eb="10">
      <t>ヒ</t>
    </rPh>
    <phoneticPr fontId="128"/>
  </si>
  <si>
    <t>13　上陸予定港</t>
    <rPh sb="3" eb="5">
      <t>ジョウリク</t>
    </rPh>
    <rPh sb="5" eb="7">
      <t>ヨテイ</t>
    </rPh>
    <rPh sb="7" eb="8">
      <t>コウ</t>
    </rPh>
    <phoneticPr fontId="128"/>
  </si>
  <si>
    <t xml:space="preserve">  Date of entry</t>
    <phoneticPr fontId="128"/>
  </si>
  <si>
    <t xml:space="preserve">   Port of entry</t>
    <phoneticPr fontId="128"/>
  </si>
  <si>
    <t>14　滞在予定期間</t>
    <rPh sb="3" eb="5">
      <t>タイザイ</t>
    </rPh>
    <rPh sb="5" eb="7">
      <t>ヨテイ</t>
    </rPh>
    <rPh sb="7" eb="9">
      <t>キカン</t>
    </rPh>
    <phoneticPr fontId="128"/>
  </si>
  <si>
    <t>15　同伴者の有無</t>
    <rPh sb="3" eb="6">
      <t>ドウハンシャ</t>
    </rPh>
    <rPh sb="7" eb="9">
      <t>ウム</t>
    </rPh>
    <phoneticPr fontId="128"/>
  </si>
  <si>
    <t xml:space="preserve">  Intended length of stay</t>
    <phoneticPr fontId="128"/>
  </si>
  <si>
    <t xml:space="preserve">   Accompanying persons, if any</t>
    <phoneticPr fontId="128"/>
  </si>
  <si>
    <t>Yes</t>
    <phoneticPr fontId="128"/>
  </si>
  <si>
    <t>No</t>
    <phoneticPr fontId="128"/>
  </si>
  <si>
    <t>16　査証申請予定地</t>
    <rPh sb="3" eb="5">
      <t>サショウ</t>
    </rPh>
    <rPh sb="5" eb="7">
      <t>シンセイ</t>
    </rPh>
    <rPh sb="7" eb="10">
      <t>ヨテイチ</t>
    </rPh>
    <phoneticPr fontId="128"/>
  </si>
  <si>
    <t xml:space="preserve">  Intended place to apply for visa</t>
    <phoneticPr fontId="128"/>
  </si>
  <si>
    <t>17　過去の出入国歴</t>
    <rPh sb="3" eb="5">
      <t>カコ</t>
    </rPh>
    <rPh sb="6" eb="9">
      <t>シュツニュウコク</t>
    </rPh>
    <rPh sb="9" eb="10">
      <t>レキ</t>
    </rPh>
    <phoneticPr fontId="128"/>
  </si>
  <si>
    <t>有</t>
    <rPh sb="0" eb="1">
      <t>ユウ</t>
    </rPh>
    <phoneticPr fontId="128"/>
  </si>
  <si>
    <t>無</t>
    <rPh sb="0" eb="1">
      <t>ナ</t>
    </rPh>
    <phoneticPr fontId="128"/>
  </si>
  <si>
    <t xml:space="preserve">   Past entry into / departure from Japan</t>
    <phoneticPr fontId="128"/>
  </si>
  <si>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128"/>
  </si>
  <si>
    <t xml:space="preserve"> 回数</t>
    <rPh sb="1" eb="3">
      <t>カイスウ</t>
    </rPh>
    <phoneticPr fontId="128"/>
  </si>
  <si>
    <t>回</t>
    <rPh sb="0" eb="1">
      <t>カイ</t>
    </rPh>
    <phoneticPr fontId="128"/>
  </si>
  <si>
    <t>直近の出入国歴</t>
    <rPh sb="0" eb="2">
      <t>チョッキン</t>
    </rPh>
    <rPh sb="3" eb="6">
      <t>シュツニュウコク</t>
    </rPh>
    <rPh sb="6" eb="7">
      <t>レキ</t>
    </rPh>
    <phoneticPr fontId="128"/>
  </si>
  <si>
    <t>から</t>
    <phoneticPr fontId="128"/>
  </si>
  <si>
    <t>time(s)</t>
    <phoneticPr fontId="128"/>
  </si>
  <si>
    <t>The latest entry from</t>
    <phoneticPr fontId="128"/>
  </si>
  <si>
    <t>Day      to</t>
    <phoneticPr fontId="128"/>
  </si>
  <si>
    <t>（具体的内容</t>
    <rPh sb="1" eb="4">
      <t>グタイテキ</t>
    </rPh>
    <rPh sb="4" eb="6">
      <t>ナイヨウ</t>
    </rPh>
    <phoneticPr fontId="128"/>
  </si>
  <si>
    <t>）</t>
    <phoneticPr fontId="128"/>
  </si>
  <si>
    <t xml:space="preserve"> ( Detail:</t>
    <phoneticPr fontId="128"/>
  </si>
  <si>
    <t xml:space="preserve">) </t>
    <phoneticPr fontId="128"/>
  </si>
  <si>
    <t xml:space="preserve"> No</t>
    <phoneticPr fontId="128"/>
  </si>
  <si>
    <t xml:space="preserve">   Departure by deportation /departure order</t>
    <phoneticPr fontId="128"/>
  </si>
  <si>
    <t>（上記で『有』を選択した場合）</t>
    <rPh sb="1" eb="3">
      <t>ジョウキ</t>
    </rPh>
    <rPh sb="5" eb="6">
      <t>ユウ</t>
    </rPh>
    <rPh sb="8" eb="10">
      <t>センタク</t>
    </rPh>
    <rPh sb="12" eb="14">
      <t>バアイ</t>
    </rPh>
    <phoneticPr fontId="128"/>
  </si>
  <si>
    <t>回数</t>
    <rPh sb="0" eb="2">
      <t>カイスウ</t>
    </rPh>
    <phoneticPr fontId="128"/>
  </si>
  <si>
    <t>直近の送還歴</t>
    <rPh sb="0" eb="2">
      <t>チョッキン</t>
    </rPh>
    <rPh sb="3" eb="5">
      <t>ソウカン</t>
    </rPh>
    <rPh sb="5" eb="6">
      <t>レキ</t>
    </rPh>
    <phoneticPr fontId="128"/>
  </si>
  <si>
    <t xml:space="preserve"> (Fill in the followings when the answer is "Yes")</t>
    <phoneticPr fontId="128"/>
  </si>
  <si>
    <t>The latest departure by deportation</t>
    <phoneticPr fontId="128"/>
  </si>
  <si>
    <t>（「有」の場合は，以下の欄に在日親族及び同居者を記入してください。）　・　</t>
    <rPh sb="2" eb="3">
      <t>ア</t>
    </rPh>
    <rPh sb="5" eb="7">
      <t>バアイ</t>
    </rPh>
    <rPh sb="9" eb="11">
      <t>イカ</t>
    </rPh>
    <rPh sb="12" eb="13">
      <t>ラン</t>
    </rPh>
    <rPh sb="14" eb="16">
      <t>ザイニチ</t>
    </rPh>
    <rPh sb="16" eb="18">
      <t>シンゾク</t>
    </rPh>
    <rPh sb="18" eb="19">
      <t>オヨ</t>
    </rPh>
    <rPh sb="20" eb="23">
      <t>ドウキョシャ</t>
    </rPh>
    <rPh sb="24" eb="26">
      <t>キニュウナ</t>
    </rPh>
    <phoneticPr fontId="128"/>
  </si>
  <si>
    <t>(If yes, please fill in your family members in Japan and co-residents in the following columns)</t>
    <phoneticPr fontId="128"/>
  </si>
  <si>
    <t>続　柄</t>
    <rPh sb="0" eb="1">
      <t>ゾク</t>
    </rPh>
    <rPh sb="2" eb="3">
      <t>エ</t>
    </rPh>
    <phoneticPr fontId="128"/>
  </si>
  <si>
    <t>氏　名</t>
    <rPh sb="0" eb="1">
      <t>シ</t>
    </rPh>
    <rPh sb="2" eb="3">
      <t>メイ</t>
    </rPh>
    <phoneticPr fontId="128"/>
  </si>
  <si>
    <t>生年月日</t>
    <rPh sb="0" eb="2">
      <t>セイネン</t>
    </rPh>
    <rPh sb="2" eb="4">
      <t>ガッピ</t>
    </rPh>
    <phoneticPr fontId="128"/>
  </si>
  <si>
    <t>国　籍・地　域</t>
    <rPh sb="0" eb="1">
      <t>クニ</t>
    </rPh>
    <rPh sb="2" eb="3">
      <t>セキ</t>
    </rPh>
    <rPh sb="4" eb="5">
      <t>チ</t>
    </rPh>
    <rPh sb="6" eb="7">
      <t>イキ</t>
    </rPh>
    <phoneticPr fontId="128"/>
  </si>
  <si>
    <t>同居予定の有無</t>
    <rPh sb="0" eb="2">
      <t>ドウキョ</t>
    </rPh>
    <rPh sb="2" eb="4">
      <t>ヨテイ</t>
    </rPh>
    <rPh sb="5" eb="7">
      <t>ウム</t>
    </rPh>
    <phoneticPr fontId="128"/>
  </si>
  <si>
    <t>勤務先名称・通学先名称</t>
    <rPh sb="0" eb="3">
      <t>キンムサキ</t>
    </rPh>
    <rPh sb="3" eb="5">
      <t>メイショウ</t>
    </rPh>
    <rPh sb="6" eb="8">
      <t>ツウガク</t>
    </rPh>
    <rPh sb="8" eb="9">
      <t>サキ</t>
    </rPh>
    <rPh sb="9" eb="11">
      <t>メイショウ</t>
    </rPh>
    <phoneticPr fontId="128"/>
  </si>
  <si>
    <t>在留カード番号</t>
    <rPh sb="0" eb="7">
      <t>ザ</t>
    </rPh>
    <phoneticPr fontId="128"/>
  </si>
  <si>
    <t>特別永住者証明書番号</t>
    <rPh sb="0" eb="10">
      <t>ト</t>
    </rPh>
    <phoneticPr fontId="128"/>
  </si>
  <si>
    <t>Relationship</t>
    <phoneticPr fontId="128"/>
  </si>
  <si>
    <t>Name</t>
    <phoneticPr fontId="128"/>
  </si>
  <si>
    <t>Intended to reside
with applicant or not</t>
    <phoneticPr fontId="128"/>
  </si>
  <si>
    <t>Place of employment/school</t>
    <phoneticPr fontId="128"/>
  </si>
  <si>
    <t>Residence card number</t>
    <phoneticPr fontId="128"/>
  </si>
  <si>
    <t>Special Permanent Resident Certificate number</t>
    <phoneticPr fontId="128"/>
  </si>
  <si>
    <t>Yes / No</t>
    <phoneticPr fontId="128"/>
  </si>
  <si>
    <t>※</t>
    <phoneticPr fontId="128"/>
  </si>
  <si>
    <t>申請人等作成用 ２　　Ｐ　（「留学」）</t>
    <rPh sb="0" eb="3">
      <t>シンセイニン</t>
    </rPh>
    <rPh sb="3" eb="6">
      <t>トウサクセイ</t>
    </rPh>
    <rPh sb="6" eb="7">
      <t>ヨウ</t>
    </rPh>
    <rPh sb="15" eb="17">
      <t>リュウガク</t>
    </rPh>
    <phoneticPr fontId="128"/>
  </si>
  <si>
    <t>在留資格認定証明書用</t>
    <rPh sb="0" eb="2">
      <t>ザイリュウ</t>
    </rPh>
    <rPh sb="2" eb="4">
      <t>シカク</t>
    </rPh>
    <rPh sb="4" eb="6">
      <t>ニンテイ</t>
    </rPh>
    <rPh sb="6" eb="9">
      <t>ショウメイショ</t>
    </rPh>
    <rPh sb="9" eb="10">
      <t>ヨウ</t>
    </rPh>
    <phoneticPr fontId="128"/>
  </si>
  <si>
    <t xml:space="preserve">For applicant, part 2  P ("Student")                                                   </t>
    <phoneticPr fontId="128"/>
  </si>
  <si>
    <t xml:space="preserve">    For certificate of eligibility</t>
    <phoneticPr fontId="128"/>
  </si>
  <si>
    <t>21　通学先</t>
    <rPh sb="3" eb="5">
      <t>ツウガク</t>
    </rPh>
    <rPh sb="5" eb="6">
      <t>サキ</t>
    </rPh>
    <phoneticPr fontId="128"/>
  </si>
  <si>
    <t>Place of study</t>
    <phoneticPr fontId="128"/>
  </si>
  <si>
    <t>(1)名　称</t>
    <rPh sb="3" eb="4">
      <t>メイ</t>
    </rPh>
    <rPh sb="5" eb="6">
      <t>ショウ</t>
    </rPh>
    <phoneticPr fontId="128"/>
  </si>
  <si>
    <t>Name of school</t>
    <phoneticPr fontId="128"/>
  </si>
  <si>
    <t>(2)所在地</t>
    <rPh sb="3" eb="6">
      <t>ショザイチ</t>
    </rPh>
    <phoneticPr fontId="128"/>
  </si>
  <si>
    <t>(3)電話番号</t>
    <rPh sb="3" eb="5">
      <t>デンワ</t>
    </rPh>
    <rPh sb="5" eb="7">
      <t>バンゴウ</t>
    </rPh>
    <phoneticPr fontId="128"/>
  </si>
  <si>
    <t>Address</t>
    <phoneticPr fontId="128"/>
  </si>
  <si>
    <t>22　修学年数 （小学校～最終学歴）</t>
    <rPh sb="3" eb="5">
      <t>シュウガク</t>
    </rPh>
    <rPh sb="5" eb="7">
      <t>ネンスウ</t>
    </rPh>
    <rPh sb="9" eb="12">
      <t>ショウガッコウ</t>
    </rPh>
    <rPh sb="13" eb="15">
      <t>サイシュウ</t>
    </rPh>
    <rPh sb="15" eb="17">
      <t>ガクレキ</t>
    </rPh>
    <phoneticPr fontId="128"/>
  </si>
  <si>
    <t xml:space="preserve">   Total period of education (from elementary school to last institution of education)</t>
    <phoneticPr fontId="128"/>
  </si>
  <si>
    <t>Years</t>
    <phoneticPr fontId="128"/>
  </si>
  <si>
    <t>23　最終学歴 （又は在学中の学校）</t>
    <rPh sb="3" eb="5">
      <t>サイシュウ</t>
    </rPh>
    <rPh sb="5" eb="7">
      <t>ガクレキ</t>
    </rPh>
    <rPh sb="9" eb="10">
      <t>マタ</t>
    </rPh>
    <rPh sb="11" eb="14">
      <t>ザイガクチュウ</t>
    </rPh>
    <rPh sb="15" eb="17">
      <t>ガッコウ</t>
    </rPh>
    <phoneticPr fontId="128"/>
  </si>
  <si>
    <t>Education (last school or institution) or present school</t>
    <phoneticPr fontId="128"/>
  </si>
  <si>
    <t>(1)在籍状況</t>
    <rPh sb="3" eb="5">
      <t>ザイセキ</t>
    </rPh>
    <rPh sb="5" eb="7">
      <t>ジョウキョウ</t>
    </rPh>
    <phoneticPr fontId="128"/>
  </si>
  <si>
    <t>卒業</t>
  </si>
  <si>
    <t>在学中</t>
  </si>
  <si>
    <t>休学中</t>
  </si>
  <si>
    <t>中退</t>
  </si>
  <si>
    <t>Registered enrollment</t>
    <phoneticPr fontId="128"/>
  </si>
  <si>
    <t>Graduated</t>
    <phoneticPr fontId="128"/>
  </si>
  <si>
    <t>In school</t>
    <phoneticPr fontId="128"/>
  </si>
  <si>
    <t>Temporary absence</t>
    <phoneticPr fontId="128"/>
  </si>
  <si>
    <t>Withdrawal</t>
    <phoneticPr fontId="128"/>
  </si>
  <si>
    <t>大学院 （博士）</t>
  </si>
  <si>
    <t>大学院 （修士）</t>
  </si>
  <si>
    <t>大学</t>
  </si>
  <si>
    <t>短期大学</t>
  </si>
  <si>
    <t>専門学校</t>
    <phoneticPr fontId="128"/>
  </si>
  <si>
    <t>Doctor</t>
    <phoneticPr fontId="128"/>
  </si>
  <si>
    <t>Master</t>
    <phoneticPr fontId="128"/>
  </si>
  <si>
    <t>Bachelor</t>
    <phoneticPr fontId="128"/>
  </si>
  <si>
    <t>Junior college</t>
    <phoneticPr fontId="128"/>
  </si>
  <si>
    <t>College of technology</t>
    <phoneticPr fontId="128"/>
  </si>
  <si>
    <t>高等学校</t>
  </si>
  <si>
    <t>中学校</t>
  </si>
  <si>
    <t>小学校</t>
    <rPh sb="0" eb="3">
      <t>ショウガッコウ</t>
    </rPh>
    <phoneticPr fontId="128"/>
  </si>
  <si>
    <t>その他 （</t>
  </si>
  <si>
    <t>Senior high school</t>
    <phoneticPr fontId="128"/>
  </si>
  <si>
    <t>Junior high school</t>
    <phoneticPr fontId="128"/>
  </si>
  <si>
    <t>Elementary school</t>
    <phoneticPr fontId="128"/>
  </si>
  <si>
    <t>(2)学校名</t>
    <rPh sb="3" eb="6">
      <t>ガッコウメイ</t>
    </rPh>
    <phoneticPr fontId="128"/>
  </si>
  <si>
    <t>(3)卒業又は卒業見込み年月</t>
    <rPh sb="3" eb="5">
      <t>ソツギョウ</t>
    </rPh>
    <rPh sb="5" eb="6">
      <t>マタ</t>
    </rPh>
    <rPh sb="7" eb="9">
      <t>ソツギョウ</t>
    </rPh>
    <rPh sb="9" eb="11">
      <t>ミコ</t>
    </rPh>
    <rPh sb="12" eb="14">
      <t>ネンゲツ</t>
    </rPh>
    <phoneticPr fontId="128"/>
  </si>
  <si>
    <t>月</t>
    <rPh sb="0" eb="1">
      <t>ガツ</t>
    </rPh>
    <phoneticPr fontId="128"/>
  </si>
  <si>
    <t>Name of the school</t>
    <phoneticPr fontId="128"/>
  </si>
  <si>
    <t>Date of graduation or expected graduation</t>
  </si>
  <si>
    <r>
      <t>24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128"/>
  </si>
  <si>
    <t xml:space="preserve">  Japanese language ability (Fill in the followings when the applicant plans to study at advanced vocational school or vocational school
  (except Japanese language))</t>
    <phoneticPr fontId="128"/>
  </si>
  <si>
    <t>試験による証明</t>
    <rPh sb="0" eb="2">
      <t>シケン</t>
    </rPh>
    <rPh sb="5" eb="7">
      <t>ショウメイ</t>
    </rPh>
    <phoneticPr fontId="128"/>
  </si>
  <si>
    <t>Proof based on a Japanese language test</t>
    <phoneticPr fontId="128"/>
  </si>
  <si>
    <t>（１）試験名</t>
    <rPh sb="3" eb="5">
      <t>シケン</t>
    </rPh>
    <rPh sb="5" eb="6">
      <t>メイ</t>
    </rPh>
    <phoneticPr fontId="128"/>
  </si>
  <si>
    <t>Name of the test</t>
    <phoneticPr fontId="128"/>
  </si>
  <si>
    <t>（２）級又は点数</t>
    <rPh sb="3" eb="4">
      <t>キュウ</t>
    </rPh>
    <rPh sb="4" eb="5">
      <t>マタ</t>
    </rPh>
    <rPh sb="6" eb="8">
      <t>テンスウ</t>
    </rPh>
    <phoneticPr fontId="128"/>
  </si>
  <si>
    <t>Attained level or score</t>
    <phoneticPr fontId="128"/>
  </si>
  <si>
    <t>日本語教育を受けた教育機関及び期間</t>
  </si>
  <si>
    <t>Organization and period to have received Japanese language education</t>
    <phoneticPr fontId="128"/>
  </si>
  <si>
    <t>機関名</t>
    <rPh sb="0" eb="3">
      <t>キカンメイ</t>
    </rPh>
    <phoneticPr fontId="128"/>
  </si>
  <si>
    <t>Organization</t>
    <phoneticPr fontId="128"/>
  </si>
  <si>
    <t>期間：</t>
    <rPh sb="0" eb="2">
      <t>キカン</t>
    </rPh>
    <phoneticPr fontId="128"/>
  </si>
  <si>
    <t>まで</t>
    <phoneticPr fontId="128"/>
  </si>
  <si>
    <t>Period</t>
    <phoneticPr fontId="128"/>
  </si>
  <si>
    <t>from</t>
    <phoneticPr fontId="128"/>
  </si>
  <si>
    <t>to</t>
    <phoneticPr fontId="128"/>
  </si>
  <si>
    <t>その他</t>
    <rPh sb="2" eb="3">
      <t>タ</t>
    </rPh>
    <phoneticPr fontId="128"/>
  </si>
  <si>
    <t>25　日本語学習歴 （高等学校において教育を受ける場合に記入）</t>
    <phoneticPr fontId="128"/>
  </si>
  <si>
    <t xml:space="preserve">  Japanese education history (Fill in the followings when the applicant plans to study in high school)</t>
    <phoneticPr fontId="128"/>
  </si>
  <si>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128"/>
  </si>
  <si>
    <t xml:space="preserve">  Organization and period to have received Japanese language education / received education by Japanese language</t>
    <phoneticPr fontId="128"/>
  </si>
  <si>
    <t xml:space="preserve">Organization </t>
    <phoneticPr fontId="128"/>
  </si>
  <si>
    <t>26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128"/>
  </si>
  <si>
    <t>Method of support to pay for expenses while in Japan(fill in with regard to living expenses, tuition and rent) * multiple answers possible</t>
    <phoneticPr fontId="128"/>
  </si>
  <si>
    <t>(1)支弁方法及び月平均支弁額</t>
    <rPh sb="3" eb="5">
      <t>シベン</t>
    </rPh>
    <rPh sb="5" eb="7">
      <t>ホウホウ</t>
    </rPh>
    <rPh sb="7" eb="8">
      <t>オヨ</t>
    </rPh>
    <rPh sb="9" eb="12">
      <t>ツキヘイキン</t>
    </rPh>
    <rPh sb="12" eb="15">
      <t>シベンガク</t>
    </rPh>
    <phoneticPr fontId="128"/>
  </si>
  <si>
    <t>Method of support and an amount of support per month (average)</t>
    <phoneticPr fontId="128"/>
  </si>
  <si>
    <t>本人負担</t>
    <rPh sb="0" eb="2">
      <t>ホンニン</t>
    </rPh>
    <rPh sb="2" eb="4">
      <t>フタン</t>
    </rPh>
    <phoneticPr fontId="128"/>
  </si>
  <si>
    <t>円</t>
    <rPh sb="0" eb="1">
      <t>エン</t>
    </rPh>
    <phoneticPr fontId="128"/>
  </si>
  <si>
    <t>在外経費支弁者負担</t>
    <rPh sb="0" eb="2">
      <t>ザイガイ</t>
    </rPh>
    <rPh sb="2" eb="4">
      <t>ケイヒ</t>
    </rPh>
    <rPh sb="4" eb="6">
      <t>シベン</t>
    </rPh>
    <rPh sb="6" eb="7">
      <t>シャ</t>
    </rPh>
    <rPh sb="7" eb="9">
      <t>フタン</t>
    </rPh>
    <phoneticPr fontId="128"/>
  </si>
  <si>
    <t>Self</t>
    <phoneticPr fontId="128"/>
  </si>
  <si>
    <t>Yen</t>
    <phoneticPr fontId="128"/>
  </si>
  <si>
    <t>Supporter living abroad</t>
    <phoneticPr fontId="128"/>
  </si>
  <si>
    <t>在日経費支弁者負担</t>
    <rPh sb="0" eb="2">
      <t>ザイニチ</t>
    </rPh>
    <rPh sb="2" eb="4">
      <t>ケイヒ</t>
    </rPh>
    <rPh sb="4" eb="6">
      <t>シベン</t>
    </rPh>
    <rPh sb="6" eb="7">
      <t>シャ</t>
    </rPh>
    <rPh sb="7" eb="9">
      <t>フタン</t>
    </rPh>
    <phoneticPr fontId="128"/>
  </si>
  <si>
    <t>奨学金</t>
    <rPh sb="0" eb="3">
      <t>ショウガクキン</t>
    </rPh>
    <phoneticPr fontId="128"/>
  </si>
  <si>
    <t>Supporter in Japan</t>
    <phoneticPr fontId="128"/>
  </si>
  <si>
    <t>Scholarship</t>
    <phoneticPr fontId="128"/>
  </si>
  <si>
    <t>(2)送金・携行等の別</t>
    <rPh sb="3" eb="5">
      <t>ソウキン</t>
    </rPh>
    <rPh sb="6" eb="8">
      <t>ケイコウ</t>
    </rPh>
    <rPh sb="8" eb="9">
      <t>ナド</t>
    </rPh>
    <rPh sb="10" eb="11">
      <t>ベツ</t>
    </rPh>
    <phoneticPr fontId="128"/>
  </si>
  <si>
    <t>Remittances from abroad or carrying cash</t>
    <phoneticPr fontId="128"/>
  </si>
  <si>
    <t>外国からの携行</t>
    <rPh sb="0" eb="2">
      <t>ガイコク</t>
    </rPh>
    <rPh sb="5" eb="7">
      <t>ケイコウ</t>
    </rPh>
    <phoneticPr fontId="128"/>
  </si>
  <si>
    <t>外国からの送金</t>
    <rPh sb="0" eb="2">
      <t>ガイコク</t>
    </rPh>
    <rPh sb="5" eb="7">
      <t>ソウキン</t>
    </rPh>
    <phoneticPr fontId="128"/>
  </si>
  <si>
    <t>Carrying from abroad</t>
    <phoneticPr fontId="128"/>
  </si>
  <si>
    <t>Remittances from abroad</t>
    <phoneticPr fontId="128"/>
  </si>
  <si>
    <t>（携行者</t>
    <rPh sb="1" eb="3">
      <t>ケイコウ</t>
    </rPh>
    <rPh sb="3" eb="4">
      <t>シャ</t>
    </rPh>
    <phoneticPr fontId="128"/>
  </si>
  <si>
    <t>本人</t>
    <rPh sb="0" eb="2">
      <t>ホンニン</t>
    </rPh>
    <phoneticPr fontId="128"/>
  </si>
  <si>
    <t>携行時期</t>
    <rPh sb="0" eb="2">
      <t>ケイコウ</t>
    </rPh>
    <rPh sb="2" eb="4">
      <t>ジキ</t>
    </rPh>
    <phoneticPr fontId="128"/>
  </si>
  <si>
    <t xml:space="preserve">  Name of the individual</t>
    <phoneticPr fontId="128"/>
  </si>
  <si>
    <t>Date and time of</t>
    <phoneticPr fontId="128"/>
  </si>
  <si>
    <t xml:space="preserve">  carrying cash</t>
    <phoneticPr fontId="128"/>
  </si>
  <si>
    <t>carrying cash</t>
    <phoneticPr fontId="128"/>
  </si>
  <si>
    <t>(3)経費支弁者（複数人いる場合は全てについて記入すること。）※任意様式の別紙可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128"/>
  </si>
  <si>
    <t>Supporter(If there is more than one, give information on all of the supporters )*another paper may be attached, which does not have to use a prescribed format.</t>
    <phoneticPr fontId="128"/>
  </si>
  <si>
    <t>①氏　名</t>
    <rPh sb="1" eb="2">
      <t>シ</t>
    </rPh>
    <rPh sb="3" eb="4">
      <t>メイ</t>
    </rPh>
    <phoneticPr fontId="128"/>
  </si>
  <si>
    <t>②住　所</t>
    <rPh sb="1" eb="2">
      <t>ジュウ</t>
    </rPh>
    <rPh sb="3" eb="4">
      <t>ショ</t>
    </rPh>
    <phoneticPr fontId="128"/>
  </si>
  <si>
    <t>③職業 （勤務先の名称）</t>
    <rPh sb="1" eb="3">
      <t>ショクギョウ</t>
    </rPh>
    <rPh sb="5" eb="8">
      <t>キンムサキ</t>
    </rPh>
    <rPh sb="9" eb="11">
      <t>メイショウ</t>
    </rPh>
    <phoneticPr fontId="128"/>
  </si>
  <si>
    <t>Occupation (place of employment)</t>
    <phoneticPr fontId="128"/>
  </si>
  <si>
    <t>④年　収</t>
    <rPh sb="1" eb="2">
      <t>トシ</t>
    </rPh>
    <rPh sb="3" eb="4">
      <t>オサム</t>
    </rPh>
    <phoneticPr fontId="128"/>
  </si>
  <si>
    <t>為替レート：</t>
    <rPh sb="0" eb="2">
      <t>カワセ</t>
    </rPh>
    <phoneticPr fontId="128"/>
  </si>
  <si>
    <t>=</t>
    <phoneticPr fontId="128"/>
  </si>
  <si>
    <t>Annual income</t>
    <phoneticPr fontId="128"/>
  </si>
  <si>
    <t>申請人等作成用 ３　　Ｐ　（「留学」）</t>
    <rPh sb="0" eb="3">
      <t>シンセイニン</t>
    </rPh>
    <rPh sb="3" eb="6">
      <t>トウサクセイ</t>
    </rPh>
    <rPh sb="6" eb="7">
      <t>ヨウ</t>
    </rPh>
    <rPh sb="15" eb="17">
      <t>リュウガク</t>
    </rPh>
    <phoneticPr fontId="128"/>
  </si>
  <si>
    <t xml:space="preserve">For applicant, part 3  P ("Student")  </t>
    <phoneticPr fontId="128"/>
  </si>
  <si>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128"/>
  </si>
  <si>
    <t>Relationship with the applicant (Check one of the followings when your answer to the question 26(1) is supporter living abroad or Japan)</t>
    <phoneticPr fontId="128"/>
  </si>
  <si>
    <t>夫</t>
  </si>
  <si>
    <t>妻</t>
  </si>
  <si>
    <t>父</t>
  </si>
  <si>
    <t>母</t>
  </si>
  <si>
    <t>祖父</t>
  </si>
  <si>
    <t>祖母</t>
  </si>
  <si>
    <t>養父</t>
  </si>
  <si>
    <t>養母</t>
  </si>
  <si>
    <t>Husband</t>
    <phoneticPr fontId="128"/>
  </si>
  <si>
    <t>Wife</t>
    <phoneticPr fontId="128"/>
  </si>
  <si>
    <t>Father</t>
    <phoneticPr fontId="128"/>
  </si>
  <si>
    <t>Mother</t>
    <phoneticPr fontId="128"/>
  </si>
  <si>
    <t>Grandfather</t>
    <phoneticPr fontId="128"/>
  </si>
  <si>
    <t>Grandmother</t>
    <phoneticPr fontId="128"/>
  </si>
  <si>
    <t>Foster father</t>
    <phoneticPr fontId="128"/>
  </si>
  <si>
    <t>Foster mother</t>
    <phoneticPr fontId="128"/>
  </si>
  <si>
    <t>兄弟姉妹</t>
  </si>
  <si>
    <t>叔父 （伯父）・叔母（伯母）</t>
  </si>
  <si>
    <t>受入教育機関</t>
  </si>
  <si>
    <t>友人・知人</t>
  </si>
  <si>
    <t>Brother / Sister</t>
    <phoneticPr fontId="128"/>
  </si>
  <si>
    <t>Uncle / Aunt</t>
    <phoneticPr fontId="128"/>
  </si>
  <si>
    <t>Educational institution</t>
    <phoneticPr fontId="128"/>
  </si>
  <si>
    <t>Friend / Acquaintance</t>
    <phoneticPr fontId="128"/>
  </si>
  <si>
    <t>友人・知人の親族</t>
  </si>
  <si>
    <t>取引関係者・現地企業等職員</t>
  </si>
  <si>
    <t>Relative of friend / acquaintance</t>
    <phoneticPr fontId="128"/>
  </si>
  <si>
    <t>Business connection / Personnel of local enterprise</t>
    <phoneticPr fontId="128"/>
  </si>
  <si>
    <t>取引関係者・現地企業等職員の親族</t>
  </si>
  <si>
    <t>経費支弁１:</t>
    <rPh sb="0" eb="2">
      <t>ケイヒ</t>
    </rPh>
    <rPh sb="2" eb="4">
      <t>シベン</t>
    </rPh>
    <phoneticPr fontId="128"/>
  </si>
  <si>
    <t>Relative of business connection / personnel of local enterprise</t>
    <phoneticPr fontId="128"/>
  </si>
  <si>
    <t>経費支弁2:</t>
    <rPh sb="0" eb="2">
      <t>ケイヒ</t>
    </rPh>
    <rPh sb="2" eb="4">
      <t>シベン</t>
    </rPh>
    <phoneticPr fontId="128"/>
  </si>
  <si>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128"/>
  </si>
  <si>
    <t>Organization which provide scholarship (Check one of the following when the answer to the question 26(1) is scholarship) * multiple answers possible</t>
    <phoneticPr fontId="128"/>
  </si>
  <si>
    <t>外国政府</t>
  </si>
  <si>
    <t>日本国政府</t>
  </si>
  <si>
    <t>地方公共団体</t>
    <rPh sb="2" eb="4">
      <t>コウキョウ</t>
    </rPh>
    <rPh sb="4" eb="6">
      <t>ダンタイ</t>
    </rPh>
    <phoneticPr fontId="128"/>
  </si>
  <si>
    <t>Foreign government</t>
    <phoneticPr fontId="128"/>
  </si>
  <si>
    <t>Japanese government</t>
    <phoneticPr fontId="128"/>
  </si>
  <si>
    <t>Local government</t>
    <phoneticPr fontId="128"/>
  </si>
  <si>
    <t>公益社団法人又は公益財団法人 （</t>
  </si>
  <si>
    <t>Public interest incorporated association /
Public interest incorporated foundation</t>
    <phoneticPr fontId="128"/>
  </si>
  <si>
    <t>27　卒業後の予定</t>
    <rPh sb="3" eb="6">
      <t>ソツギョウゴ</t>
    </rPh>
    <rPh sb="7" eb="9">
      <t>ヨテイ</t>
    </rPh>
    <phoneticPr fontId="128"/>
  </si>
  <si>
    <t>Plans after graduation</t>
    <phoneticPr fontId="128"/>
  </si>
  <si>
    <t>帰　国</t>
  </si>
  <si>
    <t>日本での進学</t>
  </si>
  <si>
    <t>Return to home country</t>
    <phoneticPr fontId="128"/>
  </si>
  <si>
    <t xml:space="preserve"> Enter school of higher education in Japan</t>
    <phoneticPr fontId="128"/>
  </si>
  <si>
    <t>日本での就職</t>
  </si>
  <si>
    <t>Find work in Japan</t>
    <phoneticPr fontId="128"/>
  </si>
  <si>
    <t xml:space="preserve"> Others</t>
    <phoneticPr fontId="128"/>
  </si>
  <si>
    <t>28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128"/>
  </si>
  <si>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phoneticPr fontId="128"/>
  </si>
  <si>
    <t>(1)氏　名</t>
    <rPh sb="3" eb="4">
      <t>シ</t>
    </rPh>
    <rPh sb="5" eb="6">
      <t>メイ</t>
    </rPh>
    <phoneticPr fontId="128"/>
  </si>
  <si>
    <t>(2)本人との関係</t>
    <rPh sb="3" eb="5">
      <t>ホンニン</t>
    </rPh>
    <rPh sb="7" eb="9">
      <t>カンケイ</t>
    </rPh>
    <phoneticPr fontId="128"/>
  </si>
  <si>
    <t>Relationship with the applicant</t>
    <phoneticPr fontId="128"/>
  </si>
  <si>
    <t>(3)住　所</t>
    <rPh sb="3" eb="4">
      <t>ジュウ</t>
    </rPh>
    <rPh sb="5" eb="6">
      <t>ショ</t>
    </rPh>
    <phoneticPr fontId="128"/>
  </si>
  <si>
    <t>Cellular Phone No.</t>
    <phoneticPr fontId="128"/>
  </si>
  <si>
    <t>29　申請人，法定代理人，法第７条の２第２項に規定する代理人</t>
    <phoneticPr fontId="128"/>
  </si>
  <si>
    <t xml:space="preserve">   Applicant, legal representative or the authorized representative, prescribed in Paragraph 2 of Article 7-2.</t>
    <phoneticPr fontId="128"/>
  </si>
  <si>
    <t>受入校の職員</t>
    <rPh sb="2" eb="3">
      <t>コウ</t>
    </rPh>
    <phoneticPr fontId="128"/>
  </si>
  <si>
    <t>以上の記載内容は事実と相違ありません。</t>
    <rPh sb="0" eb="2">
      <t>イジョウ</t>
    </rPh>
    <rPh sb="3" eb="5">
      <t>キサイ</t>
    </rPh>
    <rPh sb="5" eb="7">
      <t>ナイヨウ</t>
    </rPh>
    <rPh sb="8" eb="10">
      <t>ジジツ</t>
    </rPh>
    <rPh sb="11" eb="13">
      <t>ソウイ</t>
    </rPh>
    <phoneticPr fontId="128"/>
  </si>
  <si>
    <t xml:space="preserve">I hereby declare that the statement given above is true and correct. </t>
    <phoneticPr fontId="128"/>
  </si>
  <si>
    <t>申請人（代理人）の署名／申請書作成年月日</t>
    <rPh sb="9" eb="11">
      <t>ショメイ</t>
    </rPh>
    <rPh sb="12" eb="15">
      <t>シンセイショ</t>
    </rPh>
    <rPh sb="15" eb="17">
      <t>サクセイ</t>
    </rPh>
    <rPh sb="17" eb="20">
      <t>ネンガッピ</t>
    </rPh>
    <phoneticPr fontId="128"/>
  </si>
  <si>
    <t xml:space="preserve">Signature of the applicant (representative) / Date of filling in this form </t>
    <phoneticPr fontId="128"/>
  </si>
  <si>
    <t>注意</t>
    <rPh sb="0" eb="2">
      <t>チュウイ</t>
    </rPh>
    <phoneticPr fontId="128"/>
  </si>
  <si>
    <t>申請書作成後申請までに記載内容に変更が生じた場合，申請人（代理人）が変更箇所を訂正し，
署名すること。</t>
    <phoneticPr fontId="128"/>
  </si>
  <si>
    <t>Attention</t>
    <phoneticPr fontId="128"/>
  </si>
  <si>
    <t>In cases where descriptions have changed after filling in this application form up until submission of this application, the applicant (representative) must correct the part concerned and sign their name.</t>
    <phoneticPr fontId="128"/>
  </si>
  <si>
    <t>※　取次者</t>
  </si>
  <si>
    <t>Agent or other authorized person</t>
  </si>
  <si>
    <t>(2)住　所</t>
    <rPh sb="3" eb="4">
      <t>ジュウ</t>
    </rPh>
    <rPh sb="5" eb="6">
      <t>ショ</t>
    </rPh>
    <phoneticPr fontId="128"/>
  </si>
  <si>
    <t>(3)所属機関等</t>
    <rPh sb="3" eb="5">
      <t>ショゾク</t>
    </rPh>
    <rPh sb="5" eb="7">
      <t>キカン</t>
    </rPh>
    <rPh sb="7" eb="8">
      <t>トウ</t>
    </rPh>
    <phoneticPr fontId="128"/>
  </si>
  <si>
    <t>Organization to which the agent belongs</t>
    <phoneticPr fontId="128"/>
  </si>
  <si>
    <r>
      <t xml:space="preserve">在日親族（父・母・配偶者・子・兄弟姉妹など）及び同居者
</t>
    </r>
    <r>
      <rPr>
        <b/>
        <sz val="6"/>
        <rFont val="ＭＳ Ｐゴシック"/>
        <family val="3"/>
        <charset val="128"/>
      </rPr>
      <t>Family in Japan (Father, Mother, Spouse, Son, Daughter, Brother, Sister or others) or co-residents</t>
    </r>
    <phoneticPr fontId="52"/>
  </si>
  <si>
    <r>
      <t xml:space="preserve">続　柄
</t>
    </r>
    <r>
      <rPr>
        <b/>
        <sz val="4.5"/>
        <rFont val="ＭＳ Ｐゴシック"/>
        <family val="3"/>
        <charset val="128"/>
      </rPr>
      <t>Relationship</t>
    </r>
    <phoneticPr fontId="52"/>
  </si>
  <si>
    <r>
      <t xml:space="preserve">氏　名
</t>
    </r>
    <r>
      <rPr>
        <b/>
        <sz val="6"/>
        <rFont val="ＭＳ Ｐゴシック"/>
        <family val="3"/>
        <charset val="128"/>
      </rPr>
      <t>Name</t>
    </r>
    <phoneticPr fontId="52"/>
  </si>
  <si>
    <r>
      <t xml:space="preserve">生年月日
</t>
    </r>
    <r>
      <rPr>
        <b/>
        <sz val="6"/>
        <rFont val="ＭＳ Ｐゴシック"/>
        <family val="3"/>
        <charset val="128"/>
      </rPr>
      <t>Date of Birth</t>
    </r>
    <phoneticPr fontId="52"/>
  </si>
  <si>
    <r>
      <rPr>
        <b/>
        <sz val="8"/>
        <rFont val="ＭＳ Ｐゴシック"/>
        <family val="3"/>
        <charset val="128"/>
      </rPr>
      <t>国籍・地域</t>
    </r>
    <r>
      <rPr>
        <b/>
        <sz val="9.5"/>
        <rFont val="ＭＳ Ｐゴシック"/>
        <family val="2"/>
      </rPr>
      <t xml:space="preserve">
</t>
    </r>
    <r>
      <rPr>
        <b/>
        <sz val="5"/>
        <rFont val="ＭＳ Ｐゴシック"/>
        <family val="3"/>
        <charset val="128"/>
      </rPr>
      <t>Nationality/Region</t>
    </r>
    <phoneticPr fontId="52"/>
  </si>
  <si>
    <r>
      <rPr>
        <b/>
        <sz val="7"/>
        <rFont val="ＭＳ Ｐゴシック"/>
        <family val="3"/>
        <charset val="128"/>
      </rPr>
      <t>同居予定の有無</t>
    </r>
    <r>
      <rPr>
        <b/>
        <sz val="11"/>
        <rFont val="ＭＳ Ｐゴシック"/>
        <family val="2"/>
        <charset val="128"/>
      </rPr>
      <t xml:space="preserve">
</t>
    </r>
    <r>
      <rPr>
        <b/>
        <sz val="5"/>
        <rFont val="ＭＳ Ｐゴシック"/>
        <family val="3"/>
        <charset val="128"/>
      </rPr>
      <t>Intended to reside with applicant or not</t>
    </r>
    <phoneticPr fontId="52"/>
  </si>
  <si>
    <r>
      <rPr>
        <b/>
        <sz val="10"/>
        <rFont val="ＭＳ Ｐゴシック"/>
        <family val="3"/>
        <charset val="128"/>
      </rPr>
      <t>勤務先名称・通学先名称</t>
    </r>
    <r>
      <rPr>
        <b/>
        <sz val="11"/>
        <rFont val="ＭＳ Ｐゴシック"/>
        <family val="2"/>
        <charset val="128"/>
      </rPr>
      <t xml:space="preserve">
</t>
    </r>
    <r>
      <rPr>
        <b/>
        <sz val="6"/>
        <rFont val="ＭＳ Ｐゴシック"/>
        <family val="3"/>
        <charset val="128"/>
      </rPr>
      <t>Place of employment/school</t>
    </r>
    <phoneticPr fontId="52"/>
  </si>
  <si>
    <r>
      <rPr>
        <b/>
        <sz val="8"/>
        <rFont val="ＭＳ Ｐゴシック"/>
        <family val="3"/>
        <charset val="128"/>
      </rPr>
      <t>在留カード番号
特別永住者証明書番号</t>
    </r>
    <r>
      <rPr>
        <b/>
        <sz val="11"/>
        <rFont val="ＭＳ Ｐゴシック"/>
        <family val="2"/>
        <charset val="128"/>
      </rPr>
      <t xml:space="preserve">
</t>
    </r>
    <r>
      <rPr>
        <b/>
        <sz val="4"/>
        <rFont val="ＭＳ Ｐゴシック"/>
        <family val="3"/>
        <charset val="128"/>
      </rPr>
      <t>Residence card number
Special Permanent Resident Certificate number</t>
    </r>
    <phoneticPr fontId="52"/>
  </si>
  <si>
    <r>
      <t xml:space="preserve">電話
</t>
    </r>
    <r>
      <rPr>
        <b/>
        <sz val="6"/>
        <rFont val="ＭＳ Ｐゴシック"/>
        <family val="3"/>
        <charset val="128"/>
      </rPr>
      <t>Tel.</t>
    </r>
    <rPh sb="0" eb="2">
      <t>デンワ</t>
    </rPh>
    <phoneticPr fontId="52"/>
  </si>
  <si>
    <t>有</t>
    <rPh sb="0" eb="1">
      <t>ア</t>
    </rPh>
    <phoneticPr fontId="52"/>
  </si>
  <si>
    <t>無</t>
    <rPh sb="0" eb="1">
      <t>ナシ</t>
    </rPh>
    <phoneticPr fontId="52"/>
  </si>
  <si>
    <t>学校地址：</t>
    <phoneticPr fontId="52"/>
  </si>
  <si>
    <t>学校电话：</t>
    <phoneticPr fontId="52"/>
  </si>
  <si>
    <r>
      <t xml:space="preserve">出生地
</t>
    </r>
    <r>
      <rPr>
        <b/>
        <sz val="6"/>
        <rFont val="ＭＳ Ｐゴシック"/>
        <family val="3"/>
        <charset val="128"/>
      </rPr>
      <t>Place of birth</t>
    </r>
    <rPh sb="0" eb="1">
      <t>デ</t>
    </rPh>
    <rPh sb="1" eb="2">
      <t>セイ</t>
    </rPh>
    <rPh sb="2" eb="3">
      <t>チ</t>
    </rPh>
    <phoneticPr fontId="1"/>
  </si>
  <si>
    <r>
      <t xml:space="preserve">職　業
</t>
    </r>
    <r>
      <rPr>
        <b/>
        <sz val="6"/>
        <rFont val="ＭＳ Ｐゴシック"/>
        <family val="3"/>
        <charset val="128"/>
        <scheme val="major"/>
      </rPr>
      <t>Occupation</t>
    </r>
    <phoneticPr fontId="52"/>
  </si>
  <si>
    <t>(Name of the school)</t>
    <phoneticPr fontId="27"/>
  </si>
  <si>
    <t>(Name of the company)</t>
    <phoneticPr fontId="27"/>
  </si>
  <si>
    <r>
      <rPr>
        <b/>
        <sz val="8"/>
        <rFont val="ＭＳ Ｐゴシック"/>
        <family val="3"/>
        <charset val="128"/>
      </rPr>
      <t>修学年数</t>
    </r>
    <r>
      <rPr>
        <b/>
        <sz val="11"/>
        <rFont val="ＭＳ Ｐゴシック"/>
        <family val="2"/>
        <charset val="128"/>
      </rPr>
      <t xml:space="preserve">
</t>
    </r>
    <r>
      <rPr>
        <b/>
        <sz val="4"/>
        <rFont val="ＭＳ Ｐゴシック"/>
        <family val="3"/>
        <charset val="128"/>
      </rPr>
      <t>Total period of education</t>
    </r>
    <phoneticPr fontId="52"/>
  </si>
  <si>
    <r>
      <t xml:space="preserve">年
</t>
    </r>
    <r>
      <rPr>
        <b/>
        <sz val="6"/>
        <rFont val="ＭＳ Ｐゴシック"/>
        <family val="3"/>
        <charset val="128"/>
      </rPr>
      <t>Years</t>
    </r>
    <rPh sb="0" eb="1">
      <t>ネン</t>
    </rPh>
    <phoneticPr fontId="52"/>
  </si>
  <si>
    <r>
      <rPr>
        <b/>
        <sz val="9"/>
        <rFont val="ＭＳ Ｐゴシック"/>
        <family val="3"/>
        <charset val="128"/>
      </rPr>
      <t>最終学歴</t>
    </r>
    <r>
      <rPr>
        <b/>
        <sz val="11"/>
        <rFont val="ＭＳ Ｐゴシック"/>
        <family val="2"/>
        <charset val="128"/>
      </rPr>
      <t xml:space="preserve">
</t>
    </r>
    <r>
      <rPr>
        <b/>
        <sz val="4"/>
        <rFont val="ＭＳ Ｐゴシック"/>
        <family val="3"/>
        <charset val="128"/>
      </rPr>
      <t>Education or present school</t>
    </r>
    <phoneticPr fontId="52"/>
  </si>
  <si>
    <r>
      <rPr>
        <b/>
        <sz val="9"/>
        <rFont val="ＭＳ Ｐゴシック"/>
        <family val="3"/>
        <charset val="128"/>
      </rPr>
      <t>在籍状況</t>
    </r>
    <r>
      <rPr>
        <b/>
        <sz val="11"/>
        <rFont val="ＭＳ Ｐゴシック"/>
        <family val="2"/>
        <charset val="128"/>
      </rPr>
      <t xml:space="preserve">
</t>
    </r>
    <r>
      <rPr>
        <b/>
        <sz val="4"/>
        <rFont val="ＭＳ Ｐゴシック"/>
        <family val="3"/>
        <charset val="128"/>
      </rPr>
      <t>Registered enrollment</t>
    </r>
    <phoneticPr fontId="52"/>
  </si>
  <si>
    <r>
      <t xml:space="preserve">学校名
</t>
    </r>
    <r>
      <rPr>
        <b/>
        <sz val="5"/>
        <rFont val="ＭＳ Ｐゴシック"/>
        <family val="3"/>
        <charset val="128"/>
      </rPr>
      <t>Name of the school</t>
    </r>
    <phoneticPr fontId="52"/>
  </si>
  <si>
    <t>日本語学習歴　History of Japanese Language Study</t>
    <phoneticPr fontId="52"/>
  </si>
  <si>
    <t>日本語能力試験名：</t>
    <rPh sb="3" eb="5">
      <t>ノウリョク</t>
    </rPh>
    <rPh sb="5" eb="8">
      <t>シケンメイ</t>
    </rPh>
    <phoneticPr fontId="52"/>
  </si>
  <si>
    <t>級・レベル：</t>
    <rPh sb="0" eb="1">
      <t>キュウ</t>
    </rPh>
    <phoneticPr fontId="52"/>
  </si>
  <si>
    <t>点数：</t>
    <rPh sb="0" eb="2">
      <t>テンスウ</t>
    </rPh>
    <phoneticPr fontId="52"/>
  </si>
  <si>
    <t>点</t>
    <rPh sb="0" eb="1">
      <t>テン</t>
    </rPh>
    <phoneticPr fontId="52"/>
  </si>
  <si>
    <t>①A</t>
    <phoneticPr fontId="52"/>
  </si>
  <si>
    <t>②B</t>
    <phoneticPr fontId="52"/>
  </si>
  <si>
    <t>22　通学先</t>
    <rPh sb="3" eb="5">
      <t>ツウガク</t>
    </rPh>
    <rPh sb="5" eb="6">
      <t>サキ</t>
    </rPh>
    <phoneticPr fontId="128"/>
  </si>
  <si>
    <t>23　修学年数 （小学校～最終学歴）</t>
    <rPh sb="3" eb="5">
      <t>シュウガク</t>
    </rPh>
    <rPh sb="5" eb="7">
      <t>ネンスウ</t>
    </rPh>
    <rPh sb="9" eb="12">
      <t>ショウガッコウ</t>
    </rPh>
    <rPh sb="13" eb="15">
      <t>サイシュウ</t>
    </rPh>
    <rPh sb="15" eb="17">
      <t>ガクレキ</t>
    </rPh>
    <phoneticPr fontId="128"/>
  </si>
  <si>
    <t>24　最終学歴 （又は在学中の学校）</t>
    <rPh sb="3" eb="5">
      <t>サイシュウ</t>
    </rPh>
    <rPh sb="5" eb="7">
      <t>ガクレキ</t>
    </rPh>
    <rPh sb="9" eb="10">
      <t>マタ</t>
    </rPh>
    <rPh sb="11" eb="14">
      <t>ザイガクチュウ</t>
    </rPh>
    <rPh sb="15" eb="17">
      <t>ガッコウ</t>
    </rPh>
    <phoneticPr fontId="128"/>
  </si>
  <si>
    <t>専門学校</t>
  </si>
  <si>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128"/>
  </si>
  <si>
    <t xml:space="preserve">  Personal history(Work experience and educational background for the last 5 years (limited to those after graduating from senior high school))</t>
    <phoneticPr fontId="128"/>
  </si>
  <si>
    <t>始期</t>
    <rPh sb="0" eb="2">
      <t>シキ</t>
    </rPh>
    <phoneticPr fontId="128"/>
  </si>
  <si>
    <t>終期</t>
    <rPh sb="0" eb="1">
      <t>オ</t>
    </rPh>
    <rPh sb="1" eb="2">
      <t>キ</t>
    </rPh>
    <phoneticPr fontId="128"/>
  </si>
  <si>
    <t>Start</t>
  </si>
  <si>
    <t>Finish</t>
  </si>
  <si>
    <t>経歴</t>
    <rPh sb="0" eb="2">
      <t>ケイレキ</t>
    </rPh>
    <phoneticPr fontId="128"/>
  </si>
  <si>
    <t>月</t>
    <rPh sb="0" eb="1">
      <t>ゲツ</t>
    </rPh>
    <phoneticPr fontId="128"/>
  </si>
  <si>
    <t>Personal history</t>
  </si>
  <si>
    <t>Personal history</t>
    <phoneticPr fontId="128"/>
  </si>
  <si>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128"/>
  </si>
  <si>
    <t>27　日本語学習歴 （高等学校において教育を受ける場合に記入）</t>
    <phoneticPr fontId="128"/>
  </si>
  <si>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128"/>
  </si>
  <si>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128"/>
  </si>
  <si>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128"/>
  </si>
  <si>
    <t>Relationship with the applicant (Check one of the followings when your answer to the question 27(1) is supporter living abroad or Japan)</t>
    <phoneticPr fontId="128"/>
  </si>
  <si>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128"/>
  </si>
  <si>
    <t>Organization which provide scholarship (Check one of the following when the answer to the question 27(1) is scholarship) * multiple answers possible</t>
    <phoneticPr fontId="128"/>
  </si>
  <si>
    <t>29　卒業後の予定</t>
    <rPh sb="3" eb="6">
      <t>ソツギョウゴ</t>
    </rPh>
    <rPh sb="7" eb="9">
      <t>ヨテイ</t>
    </rPh>
    <phoneticPr fontId="128"/>
  </si>
  <si>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128"/>
  </si>
  <si>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128"/>
  </si>
  <si>
    <t>31　申請人，法定代理人，法第７条の２第２項に規定する代理人</t>
    <phoneticPr fontId="128"/>
  </si>
  <si>
    <t>申請書作成年月日は申請人（代理人）が自署すること。</t>
    <phoneticPr fontId="128"/>
  </si>
  <si>
    <t>The date of preparation of the application form must be written by the applicant (representative).</t>
    <phoneticPr fontId="128"/>
  </si>
  <si>
    <t>□</t>
    <phoneticPr fontId="52"/>
  </si>
  <si>
    <t>18　過去の在留資格認定証明書交付申請歴</t>
    <rPh sb="3" eb="5">
      <t>カコ</t>
    </rPh>
    <rPh sb="6" eb="8">
      <t>ザイリュウ</t>
    </rPh>
    <rPh sb="8" eb="10">
      <t>シカク</t>
    </rPh>
    <rPh sb="10" eb="12">
      <t>ニンテイ</t>
    </rPh>
    <rPh sb="12" eb="15">
      <t>ショウメイショ</t>
    </rPh>
    <rPh sb="15" eb="17">
      <t>コウフ</t>
    </rPh>
    <rPh sb="17" eb="19">
      <t>シンセイ</t>
    </rPh>
    <rPh sb="19" eb="20">
      <t>レキ</t>
    </rPh>
    <phoneticPr fontId="128"/>
  </si>
  <si>
    <t xml:space="preserve">   Past history of applying for a certificate of eligibility</t>
    <phoneticPr fontId="128"/>
  </si>
  <si>
    <t>(Fill in the followings when the answer is "Yes")</t>
    <phoneticPr fontId="52"/>
  </si>
  <si>
    <t>（うち不交付となった回数）</t>
    <rPh sb="3" eb="6">
      <t>フコウフ</t>
    </rPh>
    <rPh sb="10" eb="12">
      <t>カイスウ</t>
    </rPh>
    <phoneticPr fontId="128"/>
  </si>
  <si>
    <t>(Of these applications,the number of times of non-issuance)</t>
    <phoneticPr fontId="52"/>
  </si>
  <si>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rPh sb="40" eb="44">
      <t>コウツウイハン</t>
    </rPh>
    <rPh sb="44" eb="45">
      <t>ナド</t>
    </rPh>
    <rPh sb="48" eb="50">
      <t>ショブン</t>
    </rPh>
    <rPh sb="51" eb="52">
      <t>フク</t>
    </rPh>
    <phoneticPr fontId="128"/>
  </si>
  <si>
    <t>Criminal record (in Japan / overseas)※Including dispositions due to traffic violations,etc.</t>
    <phoneticPr fontId="128"/>
  </si>
  <si>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128"/>
  </si>
  <si>
    <t>21　在日親族（父・母・配偶者・子・兄弟姉妹・祖父母・叔(伯)父・叔(伯)母など）及び同居者</t>
    <rPh sb="3" eb="5">
      <t>ザイニチ</t>
    </rPh>
    <rPh sb="5" eb="7">
      <t>シンゾク</t>
    </rPh>
    <rPh sb="8" eb="9">
      <t>チチ</t>
    </rPh>
    <rPh sb="10" eb="11">
      <t>ハハ</t>
    </rPh>
    <rPh sb="12" eb="15">
      <t>ハイグウシャ</t>
    </rPh>
    <rPh sb="16" eb="17">
      <t>コ</t>
    </rPh>
    <rPh sb="18" eb="20">
      <t>キョウダイ</t>
    </rPh>
    <rPh sb="20" eb="22">
      <t>シマイ</t>
    </rPh>
    <rPh sb="23" eb="26">
      <t>ソフボ</t>
    </rPh>
    <rPh sb="27" eb="28">
      <t>シュク</t>
    </rPh>
    <rPh sb="29" eb="30">
      <t>ハク</t>
    </rPh>
    <rPh sb="31" eb="32">
      <t>チチ</t>
    </rPh>
    <rPh sb="33" eb="34">
      <t>シュク</t>
    </rPh>
    <rPh sb="35" eb="36">
      <t>ハク</t>
    </rPh>
    <rPh sb="37" eb="38">
      <t>ハハ</t>
    </rPh>
    <rPh sb="41" eb="42">
      <t>オヨ</t>
    </rPh>
    <rPh sb="43" eb="46">
      <t>ドウキョシャ</t>
    </rPh>
    <phoneticPr fontId="128"/>
  </si>
  <si>
    <t xml:space="preserve">   Family in Japan (father, mother, spouse, children,siblings,grandparents,uncle,aunt or others) and cohabitants</t>
    <phoneticPr fontId="128"/>
  </si>
  <si>
    <r>
      <rPr>
        <sz val="8"/>
        <color rgb="FF000000"/>
        <rFont val="ＭＳ Ｐ明朝"/>
        <family val="3"/>
        <charset val="128"/>
      </rPr>
      <t xml:space="preserve">3について，有効な旅券を所持する場合は，旅券の身分事項ページのとおりに記載してください。
</t>
    </r>
    <r>
      <rPr>
        <sz val="8"/>
        <color rgb="FF000000"/>
        <rFont val="Arial Narrow"/>
        <family val="2"/>
      </rPr>
      <t>Regarding item 3, if you possess your valid passport, please fill in your name as shown in the passport.</t>
    </r>
    <r>
      <rPr>
        <sz val="8"/>
        <color rgb="FF000000"/>
        <rFont val="ＭＳ Ｐ明朝"/>
        <family val="3"/>
        <charset val="128"/>
      </rPr>
      <t xml:space="preserve">
21については，記載欄が不足する場合は別紙に記入して添付すること。なお,「研修」，「技能実習」に係る申請の場合は，「在日親族」のみ記載してください。
</t>
    </r>
    <r>
      <rPr>
        <sz val="8"/>
        <color theme="1"/>
        <rFont val="Arial Narrow"/>
        <family val="2"/>
      </rPr>
      <t xml:space="preserve">Regarding item 21, if there is not enough space in the given columns to write in all of your family in Japan, fill in and attach a separate sheet. 
In addition, take note that you are only required to fill in your family members in Japan for applications pertaining to </t>
    </r>
    <r>
      <rPr>
        <sz val="8"/>
        <rFont val="ＭＳ Ｐ明朝"/>
        <family val="2"/>
        <charset val="128"/>
      </rPr>
      <t>“</t>
    </r>
    <r>
      <rPr>
        <sz val="8"/>
        <rFont val="Arial Narrow"/>
        <family val="2"/>
      </rPr>
      <t>Trainee</t>
    </r>
    <r>
      <rPr>
        <sz val="8"/>
        <rFont val="ＭＳ Ｐ明朝"/>
        <family val="2"/>
        <charset val="128"/>
      </rPr>
      <t>”</t>
    </r>
    <r>
      <rPr>
        <sz val="8"/>
        <rFont val="Arial Narrow"/>
        <family val="2"/>
      </rPr>
      <t xml:space="preserve"> or </t>
    </r>
    <r>
      <rPr>
        <sz val="8"/>
        <rFont val="ＭＳ Ｐ明朝"/>
        <family val="2"/>
        <charset val="128"/>
      </rPr>
      <t>“</t>
    </r>
    <r>
      <rPr>
        <sz val="8"/>
        <rFont val="Arial Narrow"/>
        <family val="2"/>
      </rPr>
      <t>Technical Intern Training</t>
    </r>
    <r>
      <rPr>
        <sz val="8"/>
        <rFont val="ＭＳ Ｐ明朝"/>
        <family val="2"/>
        <charset val="128"/>
      </rPr>
      <t>”</t>
    </r>
    <r>
      <rPr>
        <sz val="8"/>
        <rFont val="Arial Narrow"/>
        <family val="2"/>
      </rPr>
      <t>.</t>
    </r>
    <rPh sb="6" eb="8">
      <t>ユウコウ</t>
    </rPh>
    <rPh sb="9" eb="11">
      <t>リョケン</t>
    </rPh>
    <rPh sb="12" eb="14">
      <t>ショジ</t>
    </rPh>
    <rPh sb="16" eb="18">
      <t>バアイ</t>
    </rPh>
    <rPh sb="20" eb="22">
      <t>リョケン</t>
    </rPh>
    <rPh sb="23" eb="25">
      <t>ミブン</t>
    </rPh>
    <rPh sb="25" eb="27">
      <t>ジコウ</t>
    </rPh>
    <rPh sb="35" eb="37">
      <t>キサイ</t>
    </rPh>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128"/>
  </si>
  <si>
    <t>Note : Please fill in forms required for application. (See notes on reverse side.)</t>
    <phoneticPr fontId="128"/>
  </si>
  <si>
    <t>（注） 裏面参照の上，申請に必要な書類を作成して下さい。</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128"/>
  </si>
  <si>
    <t>（注） 申請書に事実に反する記載をしたことが判明した場合には，不利益な扱いを受けることがあります。</t>
    <rPh sb="1" eb="2">
      <t>チュウ</t>
    </rPh>
    <rPh sb="4" eb="7">
      <t>シンセイショ</t>
    </rPh>
    <rPh sb="8" eb="10">
      <t>ジジツ</t>
    </rPh>
    <rPh sb="11" eb="12">
      <t>ハン</t>
    </rPh>
    <rPh sb="14" eb="16">
      <t>キサイ</t>
    </rPh>
    <rPh sb="22" eb="24">
      <t>ハンメイ</t>
    </rPh>
    <rPh sb="26" eb="28">
      <t>バアイ</t>
    </rPh>
    <rPh sb="31" eb="34">
      <t>フリエキ</t>
    </rPh>
    <rPh sb="35" eb="36">
      <t>アツカ</t>
    </rPh>
    <rPh sb="38" eb="39">
      <t>ウ</t>
    </rPh>
    <phoneticPr fontId="128"/>
  </si>
  <si>
    <t>Note : In case of to be found that you have misrepresented the facts in an application, you will be unfavorably treated in the process.</t>
    <phoneticPr fontId="128"/>
  </si>
  <si>
    <r>
      <t>★履历、留学理由、经费支付书等表格原件
（</t>
    </r>
    <r>
      <rPr>
        <b/>
        <sz val="9"/>
        <color indexed="10"/>
        <rFont val="宋体"/>
        <family val="3"/>
        <charset val="134"/>
      </rPr>
      <t>电子Excel表格必须提供</t>
    </r>
    <r>
      <rPr>
        <sz val="9"/>
        <color indexed="8"/>
        <rFont val="宋体"/>
        <family val="3"/>
        <charset val="134"/>
      </rPr>
      <t>）</t>
    </r>
    <phoneticPr fontId="1"/>
  </si>
  <si>
    <r>
      <rPr>
        <b/>
        <sz val="9"/>
        <rFont val="宋体"/>
        <charset val="134"/>
      </rPr>
      <t>★</t>
    </r>
    <r>
      <rPr>
        <sz val="9"/>
        <rFont val="宋体"/>
        <charset val="134"/>
      </rPr>
      <t>在读者</t>
    </r>
    <r>
      <rPr>
        <sz val="9"/>
        <color indexed="8"/>
        <rFont val="宋体"/>
        <family val="3"/>
        <charset val="134"/>
      </rPr>
      <t>需要提供</t>
    </r>
    <r>
      <rPr>
        <sz val="9"/>
        <color rgb="FFFF0000"/>
        <rFont val="宋体"/>
        <charset val="134"/>
      </rPr>
      <t>在学证明或预定毕业证明</t>
    </r>
    <r>
      <rPr>
        <sz val="9"/>
        <color theme="1"/>
        <rFont val="宋体"/>
        <charset val="134"/>
      </rPr>
      <t>原件</t>
    </r>
    <phoneticPr fontId="1"/>
  </si>
  <si>
    <t>最终学历成绩单及在学成绩单原件</t>
    <phoneticPr fontId="1"/>
  </si>
  <si>
    <r>
      <t>申请人在职证明原件
(</t>
    </r>
    <r>
      <rPr>
        <b/>
        <sz val="9"/>
        <color indexed="10"/>
        <rFont val="宋体"/>
        <family val="3"/>
        <charset val="134"/>
      </rPr>
      <t>退职不需要提供证明</t>
    </r>
    <r>
      <rPr>
        <sz val="9"/>
        <color indexed="8"/>
        <rFont val="宋体"/>
        <family val="3"/>
        <charset val="134"/>
      </rPr>
      <t>)</t>
    </r>
    <phoneticPr fontId="1"/>
  </si>
  <si>
    <r>
      <t xml:space="preserve">日语学时证明原件
</t>
    </r>
    <r>
      <rPr>
        <sz val="9"/>
        <color indexed="8"/>
        <rFont val="宋体"/>
        <family val="3"/>
        <charset val="134"/>
      </rPr>
      <t>（学时证明上</t>
    </r>
    <r>
      <rPr>
        <sz val="9"/>
        <color rgb="FFFF0000"/>
        <rFont val="宋体"/>
        <charset val="134"/>
      </rPr>
      <t>必须记载学习时间数</t>
    </r>
    <r>
      <rPr>
        <sz val="9"/>
        <color indexed="8"/>
        <rFont val="宋体"/>
        <family val="3"/>
        <charset val="134"/>
      </rPr>
      <t>）</t>
    </r>
    <phoneticPr fontId="1"/>
  </si>
  <si>
    <r>
      <t>日语能力相关证明复印件，要求至少取得</t>
    </r>
    <r>
      <rPr>
        <b/>
        <sz val="9"/>
        <color indexed="10"/>
        <rFont val="宋体"/>
        <family val="3"/>
        <charset val="134"/>
      </rPr>
      <t>N5级别合格证书</t>
    </r>
    <r>
      <rPr>
        <sz val="9"/>
        <color indexed="8"/>
        <rFont val="宋体"/>
        <family val="3"/>
        <charset val="134"/>
      </rPr>
      <t>（</t>
    </r>
    <r>
      <rPr>
        <sz val="9"/>
        <rFont val="宋体"/>
        <family val="3"/>
        <charset val="134"/>
      </rPr>
      <t>有合格证者只需要提供</t>
    </r>
    <r>
      <rPr>
        <b/>
        <sz val="9"/>
        <color indexed="10"/>
        <rFont val="宋体"/>
        <family val="3"/>
        <charset val="134"/>
      </rPr>
      <t>合格证复印件</t>
    </r>
    <r>
      <rPr>
        <sz val="9"/>
        <color indexed="8"/>
        <rFont val="宋体"/>
        <family val="3"/>
        <charset val="134"/>
      </rPr>
      <t>，不需要提供学时证明）</t>
    </r>
    <phoneticPr fontId="1"/>
  </si>
  <si>
    <r>
      <t>担保人的在职、收入及纳税证明原件
（提供</t>
    </r>
    <r>
      <rPr>
        <b/>
        <sz val="9"/>
        <color rgb="FFFF0000"/>
        <rFont val="宋体"/>
        <family val="3"/>
        <charset val="134"/>
      </rPr>
      <t>3年</t>
    </r>
    <r>
      <rPr>
        <sz val="9"/>
        <color theme="1"/>
        <rFont val="宋体"/>
        <family val="3"/>
        <charset val="134"/>
      </rPr>
      <t>的收入及纳税金额）</t>
    </r>
    <phoneticPr fontId="1"/>
  </si>
  <si>
    <r>
      <rPr>
        <b/>
        <sz val="9"/>
        <color rgb="FFFF0000"/>
        <rFont val="宋体"/>
        <family val="3"/>
        <charset val="134"/>
      </rPr>
      <t>中英双语</t>
    </r>
    <r>
      <rPr>
        <sz val="9"/>
        <color theme="1"/>
        <rFont val="宋体"/>
        <family val="3"/>
        <charset val="134"/>
      </rPr>
      <t>亲属关系公证书原件
（个别地区可在线办理公证，</t>
    </r>
    <r>
      <rPr>
        <sz val="9"/>
        <rFont val="宋体"/>
        <charset val="134"/>
      </rPr>
      <t>公证书中务必</t>
    </r>
    <r>
      <rPr>
        <sz val="9"/>
        <color indexed="8"/>
        <rFont val="宋体"/>
        <family val="3"/>
        <charset val="134"/>
      </rPr>
      <t>体现</t>
    </r>
    <r>
      <rPr>
        <b/>
        <sz val="9"/>
        <color indexed="10"/>
        <rFont val="宋体"/>
        <family val="3"/>
        <charset val="134"/>
      </rPr>
      <t>户口簿地址</t>
    </r>
    <r>
      <rPr>
        <sz val="9"/>
        <color indexed="8"/>
        <rFont val="宋体"/>
        <family val="3"/>
        <charset val="134"/>
      </rPr>
      <t>）</t>
    </r>
    <phoneticPr fontId="1"/>
  </si>
  <si>
    <t>担保人名义存单或对应存款证明的银行卡复印件（银行卡背面要求持卡人签字）</t>
    <phoneticPr fontId="1"/>
  </si>
  <si>
    <r>
      <t>1）请</t>
    </r>
    <r>
      <rPr>
        <b/>
        <sz val="10"/>
        <color indexed="10"/>
        <rFont val="宋体"/>
        <family val="3"/>
        <charset val="134"/>
      </rPr>
      <t>按序号顺序摆放</t>
    </r>
    <r>
      <rPr>
        <sz val="10"/>
        <color indexed="8"/>
        <rFont val="宋体"/>
        <family val="3"/>
        <charset val="134"/>
      </rPr>
      <t>，所有资料请勿折叠并保持洁净整齐，手写或者签字部分</t>
    </r>
    <r>
      <rPr>
        <b/>
        <sz val="10"/>
        <color rgb="FFFF0000"/>
        <rFont val="宋体"/>
        <charset val="134"/>
      </rPr>
      <t>严禁涂改</t>
    </r>
    <r>
      <rPr>
        <sz val="10"/>
        <color indexed="8"/>
        <rFont val="宋体"/>
        <family val="3"/>
        <charset val="134"/>
      </rPr>
      <t>（涂改资料无效），禁止使用订书机装订资料
2) 相关</t>
    </r>
    <r>
      <rPr>
        <b/>
        <sz val="10"/>
        <color rgb="FFFF0000"/>
        <rFont val="宋体"/>
        <family val="3"/>
        <charset val="134"/>
      </rPr>
      <t>复印件</t>
    </r>
    <r>
      <rPr>
        <sz val="10"/>
        <color indexed="8"/>
        <rFont val="宋体"/>
        <family val="3"/>
        <charset val="134"/>
      </rPr>
      <t>请按照</t>
    </r>
    <r>
      <rPr>
        <b/>
        <sz val="10"/>
        <color rgb="FFFF0000"/>
        <rFont val="宋体"/>
        <family val="3"/>
        <charset val="134"/>
      </rPr>
      <t>“注意事项”的要求</t>
    </r>
    <r>
      <rPr>
        <sz val="10"/>
        <color indexed="8"/>
        <rFont val="宋体"/>
        <family val="3"/>
        <charset val="134"/>
      </rPr>
      <t>进行复印，全部使用A4纸张复印，超过A4尺寸的证件请缩印至A4纸张上，要求清晰可见并洁净整齐，复印件上面</t>
    </r>
    <r>
      <rPr>
        <b/>
        <sz val="10"/>
        <color rgb="FFFF0000"/>
        <rFont val="宋体"/>
        <family val="3"/>
        <charset val="134"/>
      </rPr>
      <t>禁止手写文字</t>
    </r>
    <r>
      <rPr>
        <sz val="10"/>
        <color indexed="8"/>
        <rFont val="宋体"/>
        <family val="3"/>
        <charset val="134"/>
      </rPr>
      <t xml:space="preserve">
3）所有资料开具日期必须是</t>
    </r>
    <r>
      <rPr>
        <b/>
        <sz val="10"/>
        <color rgb="FFFF0000"/>
        <rFont val="宋体"/>
        <family val="3"/>
        <charset val="134"/>
      </rPr>
      <t>提交入管日期三个月内</t>
    </r>
    <r>
      <rPr>
        <sz val="10"/>
        <color indexed="8"/>
        <rFont val="宋体"/>
        <family val="3"/>
        <charset val="134"/>
      </rPr>
      <t>开具，务必在学校规定</t>
    </r>
    <r>
      <rPr>
        <b/>
        <sz val="10"/>
        <color rgb="FFFF0000"/>
        <rFont val="宋体"/>
        <family val="3"/>
        <charset val="134"/>
      </rPr>
      <t>截止日期前</t>
    </r>
    <r>
      <rPr>
        <sz val="10"/>
        <color indexed="8"/>
        <rFont val="宋体"/>
        <family val="3"/>
        <charset val="134"/>
      </rPr>
      <t>邮寄到学校
4）提交、修改、追加的材料，请</t>
    </r>
    <r>
      <rPr>
        <b/>
        <sz val="10"/>
        <color rgb="FFFF0000"/>
        <rFont val="宋体"/>
        <family val="3"/>
        <charset val="134"/>
      </rPr>
      <t>提前提供扫描件</t>
    </r>
    <r>
      <rPr>
        <sz val="10"/>
        <color indexed="8"/>
        <rFont val="宋体"/>
        <family val="3"/>
        <charset val="134"/>
      </rPr>
      <t>以供检查，全部核实无误后再进行邮寄
5）</t>
    </r>
    <r>
      <rPr>
        <sz val="10"/>
        <color theme="1"/>
        <rFont val="宋体"/>
        <family val="3"/>
        <charset val="134"/>
      </rPr>
      <t>根据申请人情况不同，学校和入管局有可能会追加其他补充资料，所有资料以学校和入管局要求为谁</t>
    </r>
    <phoneticPr fontId="1"/>
  </si>
  <si>
    <t>公司确认日期：</t>
    <phoneticPr fontId="52"/>
  </si>
  <si>
    <t>　　年　月　日</t>
    <phoneticPr fontId="52"/>
  </si>
  <si>
    <t>公司担当签字：</t>
    <phoneticPr fontId="52"/>
  </si>
  <si>
    <t>学校确认日期：</t>
    <phoneticPr fontId="52"/>
  </si>
  <si>
    <t>学校担当签字：</t>
    <phoneticPr fontId="52"/>
  </si>
  <si>
    <t>追創留学，共に新しい未来へ</t>
    <rPh sb="0" eb="1">
      <t>ツイ</t>
    </rPh>
    <rPh sb="1" eb="2">
      <t>ソウ</t>
    </rPh>
    <rPh sb="2" eb="4">
      <t>リュウガク</t>
    </rPh>
    <rPh sb="5" eb="6">
      <t>トモ</t>
    </rPh>
    <rPh sb="7" eb="8">
      <t>アタラ</t>
    </rPh>
    <rPh sb="10" eb="12">
      <t>ミライ</t>
    </rPh>
    <phoneticPr fontId="1"/>
  </si>
  <si>
    <t>追創留学，共に新しい未来へ</t>
    <phoneticPr fontId="52"/>
  </si>
  <si>
    <t>追追創留学，共に新しい未来へ</t>
    <phoneticPr fontId="52"/>
  </si>
  <si>
    <t>追創留学，共に新しい未来へ</t>
    <rPh sb="0" eb="1">
      <t>ツイ</t>
    </rPh>
    <rPh sb="1" eb="2">
      <t>ソウ</t>
    </rPh>
    <rPh sb="2" eb="4">
      <t>リュウガク</t>
    </rPh>
    <rPh sb="5" eb="6">
      <t>トモ</t>
    </rPh>
    <rPh sb="7" eb="8">
      <t>アタラ</t>
    </rPh>
    <rPh sb="10" eb="12">
      <t>ミライ</t>
    </rPh>
    <phoneticPr fontId="27"/>
  </si>
  <si>
    <t>住所</t>
    <phoneticPr fontId="52"/>
  </si>
  <si>
    <t>最终学历</t>
    <phoneticPr fontId="52"/>
  </si>
  <si>
    <r>
      <t xml:space="preserve">国　　　籍
</t>
    </r>
    <r>
      <rPr>
        <b/>
        <sz val="9"/>
        <rFont val="ＭＳ Ｐゴシック"/>
        <family val="2"/>
      </rPr>
      <t>Nationality</t>
    </r>
    <phoneticPr fontId="52"/>
  </si>
  <si>
    <r>
      <rPr>
        <b/>
        <sz val="11"/>
        <rFont val="MS PGothic"/>
        <family val="2"/>
      </rPr>
      <t>入学時期：</t>
    </r>
    <r>
      <rPr>
        <b/>
        <sz val="9"/>
        <rFont val="MS PGothic"/>
        <family val="2"/>
      </rPr>
      <t xml:space="preserve">
Admission period</t>
    </r>
    <rPh sb="0" eb="2">
      <t>ニュウガク</t>
    </rPh>
    <rPh sb="2" eb="4">
      <t>ジキ</t>
    </rPh>
    <phoneticPr fontId="52"/>
  </si>
  <si>
    <r>
      <t xml:space="preserve">月
</t>
    </r>
    <r>
      <rPr>
        <b/>
        <sz val="8"/>
        <rFont val="MS PGothic"/>
        <family val="2"/>
      </rPr>
      <t>Month</t>
    </r>
    <rPh sb="0" eb="1">
      <t>ゲツ</t>
    </rPh>
    <phoneticPr fontId="52"/>
  </si>
  <si>
    <r>
      <t xml:space="preserve">年
</t>
    </r>
    <r>
      <rPr>
        <b/>
        <sz val="8"/>
        <rFont val="MS PGothic"/>
        <family val="2"/>
      </rPr>
      <t>Year</t>
    </r>
    <rPh sb="0" eb="1">
      <t>ネン</t>
    </rPh>
    <phoneticPr fontId="52"/>
  </si>
  <si>
    <r>
      <t xml:space="preserve">日本語学校名：
</t>
    </r>
    <r>
      <rPr>
        <b/>
        <sz val="8"/>
        <rFont val="MS PGothic"/>
        <family val="2"/>
      </rPr>
      <t>Name of Japanese School</t>
    </r>
    <rPh sb="0" eb="3">
      <t>ニホンゴ</t>
    </rPh>
    <rPh sb="3" eb="5">
      <t>ガッコウ</t>
    </rPh>
    <rPh sb="5" eb="6">
      <t>メイ</t>
    </rPh>
    <phoneticPr fontId="52"/>
  </si>
  <si>
    <t>姓（Family Name）</t>
    <phoneticPr fontId="52"/>
  </si>
  <si>
    <t>名（Middle Name）</t>
    <phoneticPr fontId="52"/>
  </si>
  <si>
    <r>
      <t>フリガナ</t>
    </r>
    <r>
      <rPr>
        <b/>
        <sz val="9"/>
        <rFont val="MS PGothic"/>
        <family val="2"/>
      </rPr>
      <t>(Furigana)</t>
    </r>
    <phoneticPr fontId="52"/>
  </si>
  <si>
    <r>
      <t>ローマ字</t>
    </r>
    <r>
      <rPr>
        <b/>
        <sz val="9"/>
        <rFont val="MS PGothic"/>
        <family val="2"/>
      </rPr>
      <t>(Romaji)</t>
    </r>
    <rPh sb="3" eb="4">
      <t>ジ</t>
    </rPh>
    <phoneticPr fontId="52"/>
  </si>
  <si>
    <r>
      <t xml:space="preserve">漢字名
</t>
    </r>
    <r>
      <rPr>
        <b/>
        <sz val="9"/>
        <rFont val="MS PGothic"/>
        <family val="2"/>
      </rPr>
      <t>(Chinese character)</t>
    </r>
    <phoneticPr fontId="52"/>
  </si>
  <si>
    <r>
      <t>氏名(</t>
    </r>
    <r>
      <rPr>
        <b/>
        <sz val="9"/>
        <rFont val="MS PGothic"/>
        <family val="2"/>
        <charset val="128"/>
      </rPr>
      <t>Name in Full)</t>
    </r>
    <phoneticPr fontId="52"/>
  </si>
  <si>
    <t>女</t>
    <phoneticPr fontId="52"/>
  </si>
  <si>
    <t>男</t>
    <phoneticPr fontId="52"/>
  </si>
  <si>
    <r>
      <rPr>
        <b/>
        <sz val="11"/>
        <color theme="1"/>
        <rFont val="ＭＳ Ｐゴシック"/>
        <family val="2"/>
        <scheme val="minor"/>
      </rPr>
      <t xml:space="preserve">性別
</t>
    </r>
    <r>
      <rPr>
        <b/>
        <sz val="9"/>
        <color theme="1"/>
        <rFont val="ＭＳ Ｐゴシック"/>
        <family val="2"/>
        <scheme val="minor"/>
      </rPr>
      <t>Sex</t>
    </r>
    <rPh sb="0" eb="2">
      <t>セイベツ</t>
    </rPh>
    <phoneticPr fontId="52"/>
  </si>
  <si>
    <r>
      <t xml:space="preserve">交付申請歴
</t>
    </r>
    <r>
      <rPr>
        <b/>
        <sz val="9"/>
        <rFont val="MS PGothic"/>
        <family val="2"/>
      </rPr>
      <t>History of applying</t>
    </r>
    <phoneticPr fontId="52"/>
  </si>
  <si>
    <r>
      <t xml:space="preserve">申請回数
</t>
    </r>
    <r>
      <rPr>
        <b/>
        <sz val="8"/>
        <color theme="1"/>
        <rFont val="ＭＳ Ｐゴシック"/>
        <family val="2"/>
        <scheme val="minor"/>
      </rPr>
      <t>Times of applying</t>
    </r>
    <rPh sb="2" eb="4">
      <t>カイスウ</t>
    </rPh>
    <phoneticPr fontId="52"/>
  </si>
  <si>
    <t>婚姻</t>
    <phoneticPr fontId="52"/>
  </si>
  <si>
    <t>Marital status</t>
    <phoneticPr fontId="52"/>
  </si>
  <si>
    <r>
      <t xml:space="preserve">申請者の電話
</t>
    </r>
    <r>
      <rPr>
        <b/>
        <sz val="9"/>
        <rFont val="ＭＳ Ｐゴシック"/>
        <family val="2"/>
      </rPr>
      <t>Tel.</t>
    </r>
    <rPh sb="0" eb="3">
      <t>シンセイシャ</t>
    </rPh>
    <rPh sb="4" eb="6">
      <t>デンワ</t>
    </rPh>
    <phoneticPr fontId="1"/>
  </si>
  <si>
    <t>入学</t>
    <phoneticPr fontId="52"/>
  </si>
  <si>
    <t>卒業</t>
    <phoneticPr fontId="52"/>
  </si>
  <si>
    <t>From：     Year　  Month　  Day</t>
    <phoneticPr fontId="1"/>
  </si>
  <si>
    <t xml:space="preserve">   To：     Year　  Month　  Day</t>
    <phoneticPr fontId="1"/>
  </si>
  <si>
    <t>年　　月　　日</t>
    <phoneticPr fontId="52"/>
  </si>
  <si>
    <r>
      <t xml:space="preserve">職業（詳細）
</t>
    </r>
    <r>
      <rPr>
        <b/>
        <sz val="9"/>
        <rFont val="ＭＳ Ｐゴシック"/>
        <family val="2"/>
      </rPr>
      <t>Occupation</t>
    </r>
    <phoneticPr fontId="52"/>
  </si>
  <si>
    <r>
      <t xml:space="preserve">年収入
</t>
    </r>
    <r>
      <rPr>
        <b/>
        <sz val="9"/>
        <rFont val="MS PGothic"/>
        <family val="2"/>
      </rPr>
      <t>Annual income</t>
    </r>
    <rPh sb="0" eb="1">
      <t>ネン</t>
    </rPh>
    <rPh sb="1" eb="3">
      <t>シュウニュウ</t>
    </rPh>
    <phoneticPr fontId="1"/>
  </si>
  <si>
    <r>
      <t xml:space="preserve">勤務先
</t>
    </r>
    <r>
      <rPr>
        <b/>
        <sz val="9"/>
        <rFont val="MS PGothic"/>
        <family val="2"/>
      </rPr>
      <t>Name of company</t>
    </r>
    <phoneticPr fontId="52"/>
  </si>
  <si>
    <r>
      <t>勤務先住所</t>
    </r>
    <r>
      <rPr>
        <b/>
        <sz val="11"/>
        <rFont val="MS PGothic"/>
        <family val="2"/>
        <charset val="128"/>
      </rPr>
      <t xml:space="preserve">
</t>
    </r>
    <r>
      <rPr>
        <b/>
        <sz val="9"/>
        <rFont val="MS PGothic"/>
        <family val="2"/>
      </rPr>
      <t>Adress of company</t>
    </r>
    <rPh sb="3" eb="5">
      <t>ジュウショ</t>
    </rPh>
    <phoneticPr fontId="1"/>
  </si>
  <si>
    <r>
      <t xml:space="preserve">職務
</t>
    </r>
    <r>
      <rPr>
        <b/>
        <sz val="9"/>
        <rFont val="ＭＳ Ｐゴシック"/>
        <family val="2"/>
        <scheme val="major"/>
      </rPr>
      <t>Occupation</t>
    </r>
    <phoneticPr fontId="52"/>
  </si>
  <si>
    <r>
      <t xml:space="preserve">電話
</t>
    </r>
    <r>
      <rPr>
        <b/>
        <sz val="9"/>
        <rFont val="ＭＳ Ｐゴシック"/>
        <family val="2"/>
        <scheme val="major"/>
      </rPr>
      <t>Tel.</t>
    </r>
    <phoneticPr fontId="52"/>
  </si>
  <si>
    <r>
      <t xml:space="preserve">母国での税込年収
</t>
    </r>
    <r>
      <rPr>
        <b/>
        <sz val="9"/>
        <rFont val="ＭＳ Ｐゴシック"/>
        <family val="2"/>
        <scheme val="major"/>
      </rPr>
      <t>Tax included</t>
    </r>
    <rPh sb="0" eb="2">
      <t>ボコク</t>
    </rPh>
    <rPh sb="6" eb="8">
      <t>ネンシュウ</t>
    </rPh>
    <phoneticPr fontId="1"/>
  </si>
  <si>
    <t>元</t>
    <rPh sb="0" eb="1">
      <t>ゲン</t>
    </rPh>
    <phoneticPr fontId="52"/>
  </si>
  <si>
    <r>
      <rPr>
        <b/>
        <sz val="10"/>
        <rFont val="ＭＳ Ｐゴシック"/>
        <family val="2"/>
        <scheme val="major"/>
      </rPr>
      <t>母国での税抜年収</t>
    </r>
    <r>
      <rPr>
        <b/>
        <sz val="11"/>
        <rFont val="ＭＳ Ｐゴシック"/>
        <family val="3"/>
        <charset val="128"/>
        <scheme val="major"/>
      </rPr>
      <t xml:space="preserve">
</t>
    </r>
    <r>
      <rPr>
        <b/>
        <sz val="9"/>
        <rFont val="ＭＳ Ｐゴシック"/>
        <family val="2"/>
        <scheme val="major"/>
      </rPr>
      <t>Tax excluded</t>
    </r>
    <rPh sb="6" eb="8">
      <t>ネンシュウ</t>
    </rPh>
    <phoneticPr fontId="52"/>
  </si>
  <si>
    <t>＝</t>
    <phoneticPr fontId="52"/>
  </si>
  <si>
    <r>
      <t xml:space="preserve">日本円の税込年収
</t>
    </r>
    <r>
      <rPr>
        <b/>
        <sz val="9"/>
        <rFont val="ＭＳ Ｐゴシック"/>
        <family val="2"/>
        <scheme val="major"/>
      </rPr>
      <t>Tax included</t>
    </r>
    <rPh sb="0" eb="3">
      <t>ニホンエン</t>
    </rPh>
    <rPh sb="6" eb="8">
      <t>ネンシュウ</t>
    </rPh>
    <phoneticPr fontId="1"/>
  </si>
  <si>
    <r>
      <rPr>
        <b/>
        <sz val="10"/>
        <rFont val="ＭＳ Ｐゴシック"/>
        <family val="2"/>
        <scheme val="major"/>
      </rPr>
      <t>日本円の税抜年収</t>
    </r>
    <r>
      <rPr>
        <b/>
        <sz val="11"/>
        <rFont val="ＭＳ Ｐゴシック"/>
        <family val="3"/>
        <charset val="128"/>
        <scheme val="major"/>
      </rPr>
      <t xml:space="preserve">
</t>
    </r>
    <r>
      <rPr>
        <b/>
        <sz val="9"/>
        <rFont val="ＭＳ Ｐゴシック"/>
        <family val="2"/>
        <scheme val="major"/>
      </rPr>
      <t>Tax excluded</t>
    </r>
    <rPh sb="0" eb="3">
      <t>ニホンエン</t>
    </rPh>
    <rPh sb="6" eb="8">
      <t>ネンシュウ</t>
    </rPh>
    <phoneticPr fontId="52"/>
  </si>
  <si>
    <t>父</t>
    <rPh sb="0" eb="1">
      <t>チチ</t>
    </rPh>
    <phoneticPr fontId="52"/>
  </si>
  <si>
    <t>母</t>
    <rPh sb="0" eb="1">
      <t>ハハ</t>
    </rPh>
    <phoneticPr fontId="52"/>
  </si>
  <si>
    <r>
      <t xml:space="preserve">入国日
</t>
    </r>
    <r>
      <rPr>
        <b/>
        <sz val="9"/>
        <rFont val="ＭＳ Ｐゴシック"/>
        <family val="2"/>
        <charset val="128"/>
      </rPr>
      <t>Date of Entry</t>
    </r>
    <phoneticPr fontId="52"/>
  </si>
  <si>
    <r>
      <t xml:space="preserve">出国日
</t>
    </r>
    <r>
      <rPr>
        <b/>
        <sz val="9"/>
        <rFont val="ＭＳ Ｐゴシック"/>
        <family val="2"/>
        <charset val="128"/>
      </rPr>
      <t>Date of Departure</t>
    </r>
    <phoneticPr fontId="52"/>
  </si>
  <si>
    <r>
      <t xml:space="preserve">在留資格
</t>
    </r>
    <r>
      <rPr>
        <b/>
        <sz val="9"/>
        <rFont val="ＭＳ Ｐゴシック"/>
        <family val="2"/>
        <charset val="128"/>
      </rPr>
      <t>Status of visa</t>
    </r>
    <phoneticPr fontId="52"/>
  </si>
  <si>
    <r>
      <t xml:space="preserve">入国目的
</t>
    </r>
    <r>
      <rPr>
        <b/>
        <sz val="7"/>
        <rFont val="ＭＳ Ｐゴシック"/>
        <family val="2"/>
        <charset val="128"/>
      </rPr>
      <t>Purpose of entry into Japan</t>
    </r>
    <phoneticPr fontId="52"/>
  </si>
  <si>
    <r>
      <t xml:space="preserve">滞在期間
</t>
    </r>
    <r>
      <rPr>
        <b/>
        <sz val="9"/>
        <rFont val="ＭＳ Ｐゴシック"/>
        <family val="2"/>
        <charset val="128"/>
      </rPr>
      <t>Length of stay</t>
    </r>
    <rPh sb="0" eb="2">
      <t>タイザイ</t>
    </rPh>
    <phoneticPr fontId="52"/>
  </si>
  <si>
    <r>
      <t xml:space="preserve">現住所
</t>
    </r>
    <r>
      <rPr>
        <b/>
        <sz val="8"/>
        <rFont val="ＭＳ Ｐゴシック"/>
        <family val="3"/>
        <charset val="128"/>
      </rPr>
      <t>Present Address</t>
    </r>
    <rPh sb="0" eb="1">
      <t>ゲン</t>
    </rPh>
    <phoneticPr fontId="52"/>
  </si>
  <si>
    <t>　以上間違いありません。</t>
    <phoneticPr fontId="52"/>
  </si>
  <si>
    <t>　 I hereby declare upon my honour the above to be true and correct.</t>
    <phoneticPr fontId="52"/>
  </si>
  <si>
    <r>
      <t xml:space="preserve">戸籍住所
</t>
    </r>
    <r>
      <rPr>
        <b/>
        <sz val="6"/>
        <rFont val="ＭＳ Ｐゴシック"/>
        <family val="2"/>
        <charset val="128"/>
      </rPr>
      <t>Registered permanent residence</t>
    </r>
    <rPh sb="0" eb="2">
      <t>コセキ</t>
    </rPh>
    <phoneticPr fontId="52"/>
  </si>
  <si>
    <t>年月日の記入方法：2022/10/25 or 2022-10-25（記入すると自動的に2022年10月25日に変更する）</t>
    <rPh sb="0" eb="3">
      <t>ネンガッピ</t>
    </rPh>
    <rPh sb="4" eb="8">
      <t>キニュウホウホウ</t>
    </rPh>
    <rPh sb="34" eb="36">
      <t>キニュウ</t>
    </rPh>
    <rPh sb="39" eb="42">
      <t>ジドウテキ</t>
    </rPh>
    <rPh sb="47" eb="48">
      <t>ネン</t>
    </rPh>
    <rPh sb="50" eb="51">
      <t>ガツ</t>
    </rPh>
    <rPh sb="53" eb="54">
      <t>ニチ</t>
    </rPh>
    <rPh sb="55" eb="57">
      <t>ヘンコウ</t>
    </rPh>
    <phoneticPr fontId="52"/>
  </si>
  <si>
    <t>日期的输入方法：2022/10/25 or 2022-10-25（输入后会自动变成2022年10月25日）</t>
    <rPh sb="0" eb="1">
      <t>ヒ</t>
    </rPh>
    <rPh sb="1" eb="2">
      <t>キ</t>
    </rPh>
    <rPh sb="2" eb="3">
      <t>テキ</t>
    </rPh>
    <rPh sb="4" eb="5">
      <t>ニュウ</t>
    </rPh>
    <rPh sb="5" eb="7">
      <t>ホウホウ</t>
    </rPh>
    <rPh sb="34" eb="35">
      <t>ニュウ</t>
    </rPh>
    <rPh sb="35" eb="36">
      <t>キサキ</t>
    </rPh>
    <rPh sb="36" eb="37">
      <t>カイ</t>
    </rPh>
    <rPh sb="37" eb="38">
      <t>ジ</t>
    </rPh>
    <rPh sb="40" eb="41">
      <t>シゲル</t>
    </rPh>
    <rPh sb="45" eb="46">
      <t>ネン</t>
    </rPh>
    <rPh sb="48" eb="49">
      <t>ガツ</t>
    </rPh>
    <rPh sb="51" eb="52">
      <t>ニチ</t>
    </rPh>
    <phoneticPr fontId="52"/>
  </si>
  <si>
    <t>提交日期前3个月内拍摄的鲜明未戴帽子、无背景物的正面朝向的相片（高4CM，宽3CM）</t>
    <phoneticPr fontId="52"/>
  </si>
  <si>
    <t>本人職業：「学生」、「職員」、「留学準備中」等
本人职业：“学生”、“职员”、“留学准备中”等</t>
    <phoneticPr fontId="52"/>
  </si>
  <si>
    <t>最终学历的学校名必须与学历当中的学校名称一致</t>
    <phoneticPr fontId="52"/>
  </si>
  <si>
    <t>资料提交到入管当天为止完成的日语学习的时间数</t>
    <phoneticPr fontId="52"/>
  </si>
  <si>
    <t>经费支付者有2名的情况下，分2行输入。</t>
    <phoneticPr fontId="52"/>
  </si>
  <si>
    <t>税込みの年収額を入力し、母国の通貨記号を記入してください。输入含税的年收入金额，同时输入本国的货币记号。</t>
    <rPh sb="12" eb="14">
      <t>ボコク</t>
    </rPh>
    <rPh sb="15" eb="17">
      <t>ツウカ</t>
    </rPh>
    <rPh sb="17" eb="19">
      <t>キゴウ</t>
    </rPh>
    <rPh sb="20" eb="22">
      <t>キニュウ</t>
    </rPh>
    <phoneticPr fontId="52"/>
  </si>
  <si>
    <t>税抜の年収額を入力してください。免税の場合、同じ金額を入力してください。输入扣税后的年收入金额。免税的情况下输入相同的金额即可。</t>
    <rPh sb="0" eb="2">
      <t>ゼイヌキ</t>
    </rPh>
    <rPh sb="16" eb="18">
      <t>メンゼイ</t>
    </rPh>
    <rPh sb="19" eb="21">
      <t>バアイ</t>
    </rPh>
    <rPh sb="22" eb="23">
      <t>オナ</t>
    </rPh>
    <rPh sb="24" eb="26">
      <t>キンガク</t>
    </rPh>
    <rPh sb="27" eb="29">
      <t>ニュウリョク</t>
    </rPh>
    <phoneticPr fontId="52"/>
  </si>
  <si>
    <t>経費支弁者が２名の場合、2人合計した年収の金額を入力する。经费支付者有2名时，将2人的年收相加后输入对应金额</t>
    <phoneticPr fontId="52"/>
  </si>
  <si>
    <r>
      <t>提出の日前３か月以内に撮影され、鮮明で無帽</t>
    </r>
    <r>
      <rPr>
        <sz val="10"/>
        <color rgb="FFFF0000"/>
        <rFont val="MS PGothic"/>
        <family val="2"/>
        <charset val="128"/>
      </rPr>
      <t>・</t>
    </r>
    <r>
      <rPr>
        <sz val="10"/>
        <color rgb="FFFF0000"/>
        <rFont val="微软雅黑"/>
        <family val="2"/>
        <charset val="134"/>
      </rPr>
      <t>無背景</t>
    </r>
    <r>
      <rPr>
        <sz val="10"/>
        <color rgb="FFFF0000"/>
        <rFont val="MS PGothic"/>
        <family val="2"/>
        <charset val="128"/>
      </rPr>
      <t>・</t>
    </r>
    <r>
      <rPr>
        <sz val="10"/>
        <color rgb="FFFF0000"/>
        <rFont val="微软雅黑"/>
        <family val="2"/>
        <charset val="134"/>
      </rPr>
      <t>正面向きの写真（縦４CM*横３CM）</t>
    </r>
    <phoneticPr fontId="1"/>
  </si>
  <si>
    <r>
      <t>職業</t>
    </r>
    <r>
      <rPr>
        <sz val="10"/>
        <color rgb="FFFF0000"/>
        <rFont val="ＭＳ Ｐ明朝"/>
        <family val="1"/>
        <charset val="128"/>
      </rPr>
      <t>・</t>
    </r>
    <r>
      <rPr>
        <sz val="10"/>
        <color rgb="FFFF0000"/>
        <rFont val="微软雅黑"/>
        <family val="2"/>
        <charset val="134"/>
      </rPr>
      <t>勤務先の情報を手入力してください。职务和工作单位信息需要手动输入。</t>
    </r>
    <rPh sb="0" eb="2">
      <t>ショクギョウ</t>
    </rPh>
    <phoneticPr fontId="52"/>
  </si>
  <si>
    <t>最終学歴の学校名と学歴欄の学校名が一致すること</t>
    <phoneticPr fontId="52"/>
  </si>
  <si>
    <t>入管提出日までの日本語学習した時間数</t>
    <rPh sb="0" eb="2">
      <t>ニュウカン</t>
    </rPh>
    <rPh sb="2" eb="5">
      <t>テイシュツビ</t>
    </rPh>
    <rPh sb="8" eb="11">
      <t>ニホンゴ</t>
    </rPh>
    <rPh sb="11" eb="13">
      <t>ガクシュウ</t>
    </rPh>
    <rPh sb="15" eb="18">
      <t>ジカンスウ</t>
    </rPh>
    <phoneticPr fontId="52"/>
  </si>
  <si>
    <t>合格</t>
  </si>
  <si>
    <t>「N1、F級」など記入。不合格の場合、「合格」を「不合格」に変更する。写上“N1、F级”等。不合格时，将“合格”修改成“不合格”</t>
    <rPh sb="5" eb="6">
      <t>キュウ</t>
    </rPh>
    <rPh sb="9" eb="11">
      <t>キニュウ</t>
    </rPh>
    <rPh sb="12" eb="15">
      <t>フゴウカク</t>
    </rPh>
    <rPh sb="16" eb="18">
      <t>バアイ</t>
    </rPh>
    <rPh sb="20" eb="22">
      <t>ゴウカク</t>
    </rPh>
    <rPh sb="25" eb="28">
      <t>フゴウカク</t>
    </rPh>
    <rPh sb="30" eb="32">
      <t>ヘンコウ</t>
    </rPh>
    <rPh sb="35" eb="36">
      <t>シャ</t>
    </rPh>
    <rPh sb="36" eb="37">
      <t>ジョウ</t>
    </rPh>
    <rPh sb="44" eb="45">
      <t>ナド</t>
    </rPh>
    <rPh sb="46" eb="49">
      <t>フゴウカク</t>
    </rPh>
    <rPh sb="51" eb="52">
      <t>マサル</t>
    </rPh>
    <rPh sb="53" eb="55">
      <t>ゴウカク</t>
    </rPh>
    <rPh sb="56" eb="57">
      <t>オサム</t>
    </rPh>
    <rPh sb="57" eb="58">
      <t>カイ</t>
    </rPh>
    <rPh sb="58" eb="59">
      <t>シゲル</t>
    </rPh>
    <rPh sb="60" eb="63">
      <t>フゴウカク</t>
    </rPh>
    <phoneticPr fontId="52"/>
  </si>
  <si>
    <r>
      <rPr>
        <b/>
        <sz val="8"/>
        <color indexed="10"/>
        <rFont val="宋体"/>
        <charset val="134"/>
      </rPr>
      <t>提交入管日期前三个月内新拍</t>
    </r>
    <r>
      <rPr>
        <sz val="8"/>
        <color indexed="8"/>
        <rFont val="宋体"/>
        <charset val="134"/>
      </rPr>
      <t>的彩色齐肩证件相片，</t>
    </r>
    <r>
      <rPr>
        <b/>
        <sz val="8"/>
        <color indexed="10"/>
        <rFont val="宋体"/>
        <charset val="134"/>
      </rPr>
      <t>旧照片禁止使用</t>
    </r>
    <phoneticPr fontId="1"/>
  </si>
  <si>
    <r>
      <t>请摊开后按</t>
    </r>
    <r>
      <rPr>
        <b/>
        <sz val="8"/>
        <color indexed="10"/>
        <rFont val="宋体"/>
        <charset val="134"/>
      </rPr>
      <t>竖方向</t>
    </r>
    <r>
      <rPr>
        <sz val="8"/>
        <color indexed="8"/>
        <rFont val="宋体"/>
        <charset val="134"/>
      </rPr>
      <t>放置于A4纸张</t>
    </r>
    <r>
      <rPr>
        <b/>
        <sz val="8"/>
        <color indexed="10"/>
        <rFont val="宋体"/>
        <charset val="134"/>
      </rPr>
      <t>正中间位置</t>
    </r>
    <r>
      <rPr>
        <sz val="8"/>
        <rFont val="宋体"/>
        <charset val="134"/>
      </rPr>
      <t>单独复印1张</t>
    </r>
    <phoneticPr fontId="1"/>
  </si>
  <si>
    <r>
      <t>贴有</t>
    </r>
    <r>
      <rPr>
        <b/>
        <sz val="8"/>
        <color indexed="10"/>
        <rFont val="宋体"/>
        <charset val="134"/>
      </rPr>
      <t>「上陆许可」</t>
    </r>
    <r>
      <rPr>
        <sz val="8"/>
        <color indexed="8"/>
        <rFont val="宋体"/>
        <charset val="134"/>
      </rPr>
      <t>纸张及盖有</t>
    </r>
    <r>
      <rPr>
        <b/>
        <sz val="8"/>
        <color indexed="10"/>
        <rFont val="宋体"/>
        <charset val="134"/>
      </rPr>
      <t>蓝色「出国」</t>
    </r>
    <r>
      <rPr>
        <sz val="8"/>
        <color indexed="8"/>
        <rFont val="宋体"/>
        <charset val="134"/>
      </rPr>
      <t>印章的护照页面全部复印</t>
    </r>
    <r>
      <rPr>
        <sz val="8"/>
        <color theme="1"/>
        <rFont val="宋体"/>
        <charset val="134"/>
      </rPr>
      <t>。如果是使用无人通道出入境日本且机票信息无法确认情况下，可登录支付宝后搜索“移民局”，登录自己个人证件后即可查询自己所有出入境记录，同时申请相应出入境记录的PDF文档。</t>
    </r>
    <phoneticPr fontId="1"/>
  </si>
  <si>
    <r>
      <t>1)表格签字即可
2)留学理由、经费支付书简单填写即可，留学理由书当中的</t>
    </r>
    <r>
      <rPr>
        <b/>
        <sz val="8"/>
        <color rgb="FFFF0000"/>
        <rFont val="宋体"/>
        <charset val="134"/>
      </rPr>
      <t>升学院校信息必须填写
3)毕业超过五年申请者，留学理由书必须详细填写学习日语理由、留学日本理由及来日后的升学详细信息，充分表达出留学日本的意欲</t>
    </r>
    <phoneticPr fontId="1"/>
  </si>
  <si>
    <r>
      <t>1) 高中在读者提供学信网的</t>
    </r>
    <r>
      <rPr>
        <b/>
        <sz val="8"/>
        <color indexed="10"/>
        <rFont val="宋体"/>
        <charset val="134"/>
      </rPr>
      <t>会考合格证</t>
    </r>
    <r>
      <rPr>
        <sz val="8"/>
        <rFont val="宋体"/>
        <charset val="134"/>
      </rPr>
      <t>或</t>
    </r>
    <r>
      <rPr>
        <b/>
        <sz val="8"/>
        <color indexed="10"/>
        <rFont val="宋体"/>
        <charset val="134"/>
      </rPr>
      <t>会考成绩单</t>
    </r>
    <r>
      <rPr>
        <sz val="8"/>
        <color indexed="8"/>
        <rFont val="宋体"/>
        <charset val="134"/>
      </rPr>
      <t>认证
2) 高中毕业者提供学信网</t>
    </r>
    <r>
      <rPr>
        <b/>
        <sz val="8"/>
        <color indexed="10"/>
        <rFont val="宋体"/>
        <charset val="134"/>
      </rPr>
      <t>高考成绩</t>
    </r>
    <r>
      <rPr>
        <sz val="8"/>
        <color indexed="8"/>
        <rFont val="宋体"/>
        <charset val="134"/>
      </rPr>
      <t>或</t>
    </r>
    <r>
      <rPr>
        <b/>
        <sz val="8"/>
        <color indexed="10"/>
        <rFont val="宋体"/>
        <charset val="134"/>
      </rPr>
      <t>高中毕业证</t>
    </r>
    <r>
      <rPr>
        <sz val="8"/>
        <color indexed="8"/>
        <rFont val="宋体"/>
        <charset val="134"/>
      </rPr>
      <t>认证
3) 大学在读者提供学信网的</t>
    </r>
    <r>
      <rPr>
        <b/>
        <sz val="8"/>
        <color indexed="10"/>
        <rFont val="宋体"/>
        <charset val="134"/>
      </rPr>
      <t>教育部学籍在线验证报告</t>
    </r>
    <r>
      <rPr>
        <sz val="8"/>
        <rFont val="宋体"/>
        <charset val="134"/>
      </rPr>
      <t>认证</t>
    </r>
    <r>
      <rPr>
        <sz val="8"/>
        <color indexed="8"/>
        <rFont val="宋体"/>
        <charset val="134"/>
      </rPr>
      <t xml:space="preserve">
4) 本科以上学历毕业者办理学位网的</t>
    </r>
    <r>
      <rPr>
        <b/>
        <sz val="8"/>
        <color rgb="FFFF0000"/>
        <rFont val="宋体"/>
        <charset val="134"/>
      </rPr>
      <t>学位电子</t>
    </r>
    <r>
      <rPr>
        <sz val="8"/>
        <color indexed="8"/>
        <rFont val="宋体"/>
        <charset val="134"/>
      </rPr>
      <t>认证
5) 国外学历请在教育部留学服务中心办理</t>
    </r>
    <r>
      <rPr>
        <b/>
        <sz val="8"/>
        <color rgb="FFFF0000"/>
        <rFont val="宋体"/>
        <charset val="134"/>
      </rPr>
      <t>国外学历</t>
    </r>
    <r>
      <rPr>
        <sz val="8"/>
        <color indexed="8"/>
        <rFont val="宋体"/>
        <charset val="134"/>
      </rPr>
      <t>认证</t>
    </r>
    <phoneticPr fontId="1"/>
  </si>
  <si>
    <r>
      <t>1) 由毕业学校开具的</t>
    </r>
    <r>
      <rPr>
        <b/>
        <sz val="8"/>
        <color indexed="10"/>
        <rFont val="宋体"/>
        <charset val="134"/>
      </rPr>
      <t>三个月内</t>
    </r>
    <r>
      <rPr>
        <sz val="8"/>
        <color indexed="8"/>
        <rFont val="宋体"/>
        <charset val="134"/>
      </rPr>
      <t>日期的</t>
    </r>
    <r>
      <rPr>
        <b/>
        <sz val="8"/>
        <color indexed="10"/>
        <rFont val="宋体"/>
        <charset val="134"/>
      </rPr>
      <t>全学年</t>
    </r>
    <r>
      <rPr>
        <sz val="8"/>
        <color indexed="8"/>
        <rFont val="宋体"/>
        <charset val="134"/>
      </rPr>
      <t>成绩单
2) 在学者需要提供</t>
    </r>
    <r>
      <rPr>
        <b/>
        <sz val="8"/>
        <color rgb="FFFF0000"/>
        <rFont val="宋体"/>
        <charset val="134"/>
      </rPr>
      <t>前学历的成绩单</t>
    </r>
    <r>
      <rPr>
        <sz val="8"/>
        <color indexed="8"/>
        <rFont val="宋体"/>
        <charset val="134"/>
      </rPr>
      <t>，如大学在读、休学或退学学生除开具</t>
    </r>
    <r>
      <rPr>
        <b/>
        <sz val="8"/>
        <color indexed="10"/>
        <rFont val="宋体"/>
        <charset val="134"/>
      </rPr>
      <t>大学成绩单</t>
    </r>
    <r>
      <rPr>
        <sz val="8"/>
        <color indexed="8"/>
        <rFont val="宋体"/>
        <charset val="134"/>
      </rPr>
      <t>外，同时开具</t>
    </r>
    <r>
      <rPr>
        <b/>
        <sz val="8"/>
        <color indexed="10"/>
        <rFont val="宋体"/>
        <charset val="134"/>
      </rPr>
      <t>高中三年成绩单</t>
    </r>
    <r>
      <rPr>
        <sz val="8"/>
        <color indexed="8"/>
        <rFont val="宋体"/>
        <charset val="134"/>
      </rPr>
      <t xml:space="preserve">
3) 成绩单上无日期情况，最好在成绩单正面空白位置让</t>
    </r>
    <r>
      <rPr>
        <b/>
        <sz val="8"/>
        <color indexed="10"/>
        <rFont val="宋体"/>
        <charset val="134"/>
      </rPr>
      <t>经办人签字并手写开具日期</t>
    </r>
    <phoneticPr fontId="1"/>
  </si>
  <si>
    <r>
      <t xml:space="preserve"> 申请人毕业</t>
    </r>
    <r>
      <rPr>
        <b/>
        <sz val="8"/>
        <color indexed="10"/>
        <rFont val="宋体"/>
        <charset val="134"/>
      </rPr>
      <t>超过一年</t>
    </r>
    <r>
      <rPr>
        <sz val="8"/>
        <color indexed="8"/>
        <rFont val="宋体"/>
        <charset val="134"/>
      </rPr>
      <t>以上，需要提供</t>
    </r>
    <r>
      <rPr>
        <b/>
        <sz val="8"/>
        <color indexed="10"/>
        <rFont val="宋体"/>
        <charset val="134"/>
      </rPr>
      <t>工作经历</t>
    </r>
    <r>
      <rPr>
        <sz val="8"/>
        <color indexed="8"/>
        <rFont val="宋体"/>
        <charset val="134"/>
      </rPr>
      <t xml:space="preserve">
1）在职者需要提供公司的在职证明(公司在异地者需要提供一个异地的</t>
    </r>
    <r>
      <rPr>
        <b/>
        <sz val="8"/>
        <color indexed="10"/>
        <rFont val="宋体"/>
        <charset val="134"/>
      </rPr>
      <t>暂住地址</t>
    </r>
    <r>
      <rPr>
        <sz val="8"/>
        <color indexed="8"/>
        <rFont val="宋体"/>
        <charset val="134"/>
      </rPr>
      <t>)
2）退职者只需要履历书中填写曾任职公司的名称、地址、入职年月和退职年月，</t>
    </r>
    <r>
      <rPr>
        <b/>
        <sz val="8"/>
        <color indexed="10"/>
        <rFont val="宋体"/>
        <charset val="134"/>
      </rPr>
      <t>不需要开退职证明</t>
    </r>
    <phoneticPr fontId="1"/>
  </si>
  <si>
    <r>
      <t>1) 未取得合格证书者，需开具学习</t>
    </r>
    <r>
      <rPr>
        <b/>
        <sz val="8"/>
        <color indexed="10"/>
        <rFont val="宋体"/>
        <charset val="134"/>
      </rPr>
      <t>150小时</t>
    </r>
    <r>
      <rPr>
        <sz val="8"/>
        <color indexed="8"/>
        <rFont val="宋体"/>
        <charset val="134"/>
      </rPr>
      <t>以上的日语学时证明
2) 根据实际情况开具</t>
    </r>
    <r>
      <rPr>
        <b/>
        <sz val="8"/>
        <color indexed="10"/>
        <rFont val="宋体"/>
        <charset val="134"/>
      </rPr>
      <t>夜间</t>
    </r>
    <r>
      <rPr>
        <sz val="8"/>
        <rFont val="宋体"/>
        <charset val="134"/>
      </rPr>
      <t>或</t>
    </r>
    <r>
      <rPr>
        <b/>
        <sz val="8"/>
        <color indexed="10"/>
        <rFont val="宋体"/>
        <charset val="134"/>
      </rPr>
      <t>周末</t>
    </r>
    <r>
      <rPr>
        <sz val="8"/>
        <rFont val="宋体"/>
        <charset val="134"/>
      </rPr>
      <t>或</t>
    </r>
    <r>
      <rPr>
        <b/>
        <sz val="8"/>
        <color indexed="10"/>
        <rFont val="宋体"/>
        <charset val="134"/>
      </rPr>
      <t>暑假</t>
    </r>
    <r>
      <rPr>
        <sz val="8"/>
        <color indexed="8"/>
        <rFont val="宋体"/>
        <charset val="134"/>
      </rPr>
      <t>课程</t>
    </r>
    <phoneticPr fontId="1"/>
  </si>
  <si>
    <r>
      <rPr>
        <sz val="8"/>
        <color indexed="8"/>
        <rFont val="宋体"/>
        <charset val="134"/>
      </rPr>
      <t>参加JLPT、J.TEST、NAT等日语考试者，需提供合格证书或者准考证的</t>
    </r>
    <r>
      <rPr>
        <b/>
        <sz val="8"/>
        <color indexed="10"/>
        <rFont val="宋体"/>
        <charset val="134"/>
      </rPr>
      <t xml:space="preserve">复印件
</t>
    </r>
    <r>
      <rPr>
        <sz val="8"/>
        <rFont val="宋体"/>
        <charset val="134"/>
      </rPr>
      <t>JLPT：</t>
    </r>
    <r>
      <rPr>
        <u/>
        <sz val="8"/>
        <rFont val="宋体"/>
        <charset val="134"/>
      </rPr>
      <t xml:space="preserve">       </t>
    </r>
    <r>
      <rPr>
        <sz val="8"/>
        <rFont val="宋体"/>
        <charset val="134"/>
      </rPr>
      <t>年</t>
    </r>
    <r>
      <rPr>
        <u/>
        <sz val="8"/>
        <rFont val="宋体"/>
        <charset val="134"/>
      </rPr>
      <t xml:space="preserve">   </t>
    </r>
    <r>
      <rPr>
        <sz val="8"/>
        <rFont val="宋体"/>
        <charset val="134"/>
      </rPr>
      <t>月</t>
    </r>
    <r>
      <rPr>
        <u/>
        <sz val="8"/>
        <rFont val="宋体"/>
        <charset val="134"/>
      </rPr>
      <t xml:space="preserve">     </t>
    </r>
    <r>
      <rPr>
        <sz val="8"/>
        <rFont val="宋体"/>
        <charset val="134"/>
      </rPr>
      <t>级</t>
    </r>
    <r>
      <rPr>
        <u/>
        <sz val="8"/>
        <rFont val="宋体"/>
        <charset val="134"/>
      </rPr>
      <t xml:space="preserve">      </t>
    </r>
    <r>
      <rPr>
        <sz val="8"/>
        <rFont val="宋体"/>
        <charset val="134"/>
      </rPr>
      <t>分
J.TEST：</t>
    </r>
    <r>
      <rPr>
        <u/>
        <sz val="8"/>
        <rFont val="宋体"/>
        <charset val="134"/>
      </rPr>
      <t xml:space="preserve">        </t>
    </r>
    <r>
      <rPr>
        <sz val="8"/>
        <rFont val="宋体"/>
        <charset val="134"/>
      </rPr>
      <t>年</t>
    </r>
    <r>
      <rPr>
        <u/>
        <sz val="8"/>
        <rFont val="宋体"/>
        <charset val="134"/>
      </rPr>
      <t xml:space="preserve">    </t>
    </r>
    <r>
      <rPr>
        <sz val="8"/>
        <rFont val="宋体"/>
        <charset val="134"/>
      </rPr>
      <t>月</t>
    </r>
    <r>
      <rPr>
        <u/>
        <sz val="8"/>
        <rFont val="宋体"/>
        <charset val="134"/>
      </rPr>
      <t xml:space="preserve">     </t>
    </r>
    <r>
      <rPr>
        <sz val="8"/>
        <rFont val="宋体"/>
        <charset val="134"/>
      </rPr>
      <t>级</t>
    </r>
    <r>
      <rPr>
        <u/>
        <sz val="8"/>
        <rFont val="宋体"/>
        <charset val="134"/>
      </rPr>
      <t xml:space="preserve">      </t>
    </r>
    <r>
      <rPr>
        <sz val="8"/>
        <rFont val="宋体"/>
        <charset val="134"/>
      </rPr>
      <t>分
NAT-TEST：</t>
    </r>
    <r>
      <rPr>
        <u/>
        <sz val="8"/>
        <rFont val="宋体"/>
        <charset val="134"/>
      </rPr>
      <t xml:space="preserve">       </t>
    </r>
    <r>
      <rPr>
        <sz val="8"/>
        <rFont val="宋体"/>
        <charset val="134"/>
      </rPr>
      <t>年</t>
    </r>
    <r>
      <rPr>
        <u/>
        <sz val="8"/>
        <rFont val="宋体"/>
        <charset val="134"/>
      </rPr>
      <t xml:space="preserve">     </t>
    </r>
    <r>
      <rPr>
        <sz val="8"/>
        <rFont val="宋体"/>
        <charset val="134"/>
      </rPr>
      <t>月</t>
    </r>
    <r>
      <rPr>
        <u/>
        <sz val="8"/>
        <rFont val="宋体"/>
        <charset val="134"/>
      </rPr>
      <t xml:space="preserve">     </t>
    </r>
    <r>
      <rPr>
        <sz val="8"/>
        <rFont val="宋体"/>
        <charset val="134"/>
      </rPr>
      <t>级</t>
    </r>
    <r>
      <rPr>
        <u/>
        <sz val="8"/>
        <rFont val="宋体"/>
        <charset val="134"/>
      </rPr>
      <t xml:space="preserve">      </t>
    </r>
    <r>
      <rPr>
        <sz val="8"/>
        <rFont val="宋体"/>
        <charset val="134"/>
      </rPr>
      <t>分</t>
    </r>
    <phoneticPr fontId="1"/>
  </si>
  <si>
    <r>
      <t>1) 记载申请人与担保人的姓名、性别、出生年月日、</t>
    </r>
    <r>
      <rPr>
        <b/>
        <sz val="8"/>
        <color indexed="10"/>
        <rFont val="宋体"/>
        <charset val="134"/>
      </rPr>
      <t>详细地址</t>
    </r>
    <r>
      <rPr>
        <sz val="8"/>
        <color indexed="8"/>
        <rFont val="宋体"/>
        <charset val="134"/>
      </rPr>
      <t>及两者之间的关系
2) 地址要与户口簿首页上的</t>
    </r>
    <r>
      <rPr>
        <b/>
        <sz val="8"/>
        <color indexed="10"/>
        <rFont val="宋体"/>
        <charset val="134"/>
      </rPr>
      <t>地址一致</t>
    </r>
    <r>
      <rPr>
        <sz val="8"/>
        <color indexed="8"/>
        <rFont val="宋体"/>
        <charset val="134"/>
      </rPr>
      <t xml:space="preserve">（不以身份证地址为准）
3) </t>
    </r>
    <r>
      <rPr>
        <sz val="8"/>
        <rFont val="宋体"/>
        <charset val="134"/>
      </rPr>
      <t>统一</t>
    </r>
    <r>
      <rPr>
        <sz val="8"/>
        <color indexed="8"/>
        <rFont val="宋体"/>
        <charset val="134"/>
      </rPr>
      <t>办理</t>
    </r>
    <r>
      <rPr>
        <b/>
        <sz val="8"/>
        <color indexed="10"/>
        <rFont val="宋体"/>
        <charset val="134"/>
      </rPr>
      <t>中、英双语</t>
    </r>
    <r>
      <rPr>
        <sz val="8"/>
        <color indexed="8"/>
        <rFont val="宋体"/>
        <charset val="134"/>
      </rPr>
      <t>亲属关系公证，</t>
    </r>
    <r>
      <rPr>
        <b/>
        <sz val="8"/>
        <color rgb="FFFF0000"/>
        <rFont val="宋体"/>
        <charset val="134"/>
      </rPr>
      <t>不需要日语</t>
    </r>
    <r>
      <rPr>
        <sz val="8"/>
        <color indexed="8"/>
        <rFont val="宋体"/>
        <charset val="134"/>
      </rPr>
      <t>版本</t>
    </r>
    <phoneticPr fontId="1"/>
  </si>
  <si>
    <r>
      <t>1) 存款金额</t>
    </r>
    <r>
      <rPr>
        <b/>
        <sz val="8"/>
        <color indexed="10"/>
        <rFont val="宋体"/>
        <charset val="134"/>
      </rPr>
      <t>20万元定期至少3个月</t>
    </r>
    <r>
      <rPr>
        <sz val="8"/>
        <color indexed="8"/>
        <rFont val="宋体"/>
        <charset val="134"/>
      </rPr>
      <t>（存款到期日必须在递交材料的日期至少一个月之后），存款证明办理地点要求是</t>
    </r>
    <r>
      <rPr>
        <b/>
        <sz val="8"/>
        <color indexed="10"/>
        <rFont val="宋体"/>
        <charset val="134"/>
      </rPr>
      <t xml:space="preserve">工作单位市区的银行
</t>
    </r>
    <r>
      <rPr>
        <sz val="8"/>
        <rFont val="宋体"/>
        <charset val="134"/>
      </rPr>
      <t>2) 确认存款证明中的</t>
    </r>
    <r>
      <rPr>
        <b/>
        <sz val="8"/>
        <color rgb="FFFF0000"/>
        <rFont val="宋体"/>
        <charset val="134"/>
      </rPr>
      <t>姓名拼音务必正确</t>
    </r>
    <phoneticPr fontId="1"/>
  </si>
  <si>
    <r>
      <t>1) 使用工作单位函头纸，需要</t>
    </r>
    <r>
      <rPr>
        <b/>
        <sz val="8"/>
        <color indexed="10"/>
        <rFont val="宋体"/>
        <charset val="134"/>
      </rPr>
      <t>详细地址</t>
    </r>
    <r>
      <rPr>
        <sz val="8"/>
        <color indexed="8"/>
        <rFont val="宋体"/>
        <charset val="134"/>
      </rPr>
      <t>与</t>
    </r>
    <r>
      <rPr>
        <b/>
        <sz val="8"/>
        <color indexed="10"/>
        <rFont val="宋体"/>
        <charset val="134"/>
      </rPr>
      <t>电话号码</t>
    </r>
    <r>
      <rPr>
        <sz val="8"/>
        <color indexed="8"/>
        <rFont val="宋体"/>
        <charset val="134"/>
      </rPr>
      <t xml:space="preserve">
2) 经费支付人</t>
    </r>
    <r>
      <rPr>
        <b/>
        <sz val="8"/>
        <color indexed="10"/>
        <rFont val="宋体"/>
        <charset val="134"/>
      </rPr>
      <t>就职年月</t>
    </r>
    <r>
      <rPr>
        <sz val="8"/>
        <color indexed="8"/>
        <rFont val="宋体"/>
        <charset val="134"/>
      </rPr>
      <t>、</t>
    </r>
    <r>
      <rPr>
        <b/>
        <sz val="8"/>
        <color indexed="10"/>
        <rFont val="宋体"/>
        <charset val="134"/>
      </rPr>
      <t>现任职务</t>
    </r>
    <r>
      <rPr>
        <sz val="8"/>
        <color indexed="8"/>
        <rFont val="宋体"/>
        <charset val="134"/>
      </rPr>
      <t>等需记载清楚
3) 公司</t>
    </r>
    <r>
      <rPr>
        <b/>
        <sz val="8"/>
        <color indexed="10"/>
        <rFont val="宋体"/>
        <charset val="134"/>
      </rPr>
      <t>落款名称要与印章一致</t>
    </r>
    <phoneticPr fontId="1"/>
  </si>
  <si>
    <r>
      <t xml:space="preserve">回
</t>
    </r>
    <r>
      <rPr>
        <sz val="8"/>
        <color theme="1"/>
        <rFont val="ＭＳ Ｐゴシック"/>
        <family val="2"/>
        <charset val="128"/>
        <scheme val="major"/>
      </rPr>
      <t>Times</t>
    </r>
    <phoneticPr fontId="52"/>
  </si>
  <si>
    <r>
      <t xml:space="preserve">回
</t>
    </r>
    <r>
      <rPr>
        <sz val="8"/>
        <rFont val="ＭＳ Ｐゴシック"/>
        <family val="2"/>
        <charset val="128"/>
        <scheme val="major"/>
      </rPr>
      <t>Times</t>
    </r>
    <rPh sb="0" eb="1">
      <t>カイ</t>
    </rPh>
    <phoneticPr fontId="52"/>
  </si>
  <si>
    <r>
      <t xml:space="preserve">有
</t>
    </r>
    <r>
      <rPr>
        <sz val="9"/>
        <color theme="1"/>
        <rFont val="ＭＳ Ｐゴシック"/>
        <family val="2"/>
        <charset val="128"/>
        <scheme val="major"/>
      </rPr>
      <t>Yes</t>
    </r>
    <phoneticPr fontId="1"/>
  </si>
  <si>
    <r>
      <t xml:space="preserve">無
</t>
    </r>
    <r>
      <rPr>
        <sz val="9"/>
        <color theme="1"/>
        <rFont val="ＭＳ Ｐゴシック"/>
        <family val="2"/>
        <charset val="128"/>
        <scheme val="major"/>
      </rPr>
      <t>No</t>
    </r>
    <rPh sb="0" eb="1">
      <t>ナシ</t>
    </rPh>
    <phoneticPr fontId="1"/>
  </si>
  <si>
    <r>
      <rPr>
        <b/>
        <sz val="11"/>
        <rFont val="ＭＳ Ｐゴシック"/>
        <family val="2"/>
        <scheme val="major"/>
      </rPr>
      <t>不交付回数</t>
    </r>
    <r>
      <rPr>
        <b/>
        <sz val="9"/>
        <rFont val="ＭＳ Ｐゴシック"/>
        <family val="2"/>
        <scheme val="major"/>
      </rPr>
      <t xml:space="preserve">
</t>
    </r>
    <r>
      <rPr>
        <b/>
        <sz val="8"/>
        <rFont val="ＭＳ Ｐゴシック"/>
        <family val="2"/>
        <charset val="128"/>
        <scheme val="major"/>
      </rPr>
      <t>Times of non-issuance</t>
    </r>
    <rPh sb="0" eb="3">
      <t>フコウフ</t>
    </rPh>
    <rPh sb="3" eb="5">
      <t>カイスウ</t>
    </rPh>
    <phoneticPr fontId="52"/>
  </si>
  <si>
    <t>追創日本語学校</t>
    <phoneticPr fontId="52"/>
  </si>
  <si>
    <t>李</t>
    <phoneticPr fontId="52"/>
  </si>
  <si>
    <t>追创</t>
    <phoneticPr fontId="52"/>
  </si>
  <si>
    <t>LI</t>
    <phoneticPr fontId="52"/>
  </si>
  <si>
    <t>ZHUICHUANG</t>
    <phoneticPr fontId="52"/>
  </si>
  <si>
    <t>リ</t>
    <phoneticPr fontId="52"/>
  </si>
  <si>
    <t>ツイソウ</t>
    <phoneticPr fontId="52"/>
  </si>
  <si>
    <t>中国</t>
    <phoneticPr fontId="52"/>
  </si>
  <si>
    <t>广东省　广州市</t>
    <phoneticPr fontId="52"/>
  </si>
  <si>
    <t>学生</t>
    <phoneticPr fontId="52"/>
  </si>
  <si>
    <t>EB1234567</t>
    <phoneticPr fontId="52"/>
  </si>
  <si>
    <t>广东省广州市白云区华山街道8号10栋503室</t>
    <phoneticPr fontId="52"/>
  </si>
  <si>
    <t>上海市临港新城沪城环路999号上海海洋大学男生公寓5栋606室</t>
    <phoneticPr fontId="52"/>
  </si>
  <si>
    <t>134-0123-4567</t>
    <phoneticPr fontId="52"/>
  </si>
  <si>
    <t>广州市白云区京溪小学</t>
    <phoneticPr fontId="52"/>
  </si>
  <si>
    <t>广东省广州市广州大道北京溪西路13号</t>
    <phoneticPr fontId="52"/>
  </si>
  <si>
    <t>广州市白云区培英实验中学</t>
    <phoneticPr fontId="52"/>
  </si>
  <si>
    <t>广东省广州市天河区华美路63号</t>
    <phoneticPr fontId="52"/>
  </si>
  <si>
    <t>广州中学</t>
    <phoneticPr fontId="52"/>
  </si>
  <si>
    <t>上海海洋大学</t>
    <phoneticPr fontId="52"/>
  </si>
  <si>
    <t>上海市临港新城沪城环路999号</t>
    <phoneticPr fontId="52"/>
  </si>
  <si>
    <t>福建省福州市鼓楼区五四路158号环球广场B座19层1905单元</t>
    <phoneticPr fontId="52"/>
  </si>
  <si>
    <t>福建追创教育科技有限公司(网课)</t>
    <phoneticPr fontId="52"/>
  </si>
  <si>
    <t>J.TEST実用日本語検定</t>
  </si>
  <si>
    <t>F级</t>
    <phoneticPr fontId="52"/>
  </si>
  <si>
    <t>李国栋</t>
    <phoneticPr fontId="52"/>
  </si>
  <si>
    <t>职员</t>
    <phoneticPr fontId="52"/>
  </si>
  <si>
    <t>陈宝仪</t>
    <phoneticPr fontId="52"/>
  </si>
  <si>
    <t>人事部经理</t>
    <phoneticPr fontId="52"/>
  </si>
  <si>
    <t>弟</t>
    <phoneticPr fontId="52"/>
  </si>
  <si>
    <t>李池</t>
    <phoneticPr fontId="52"/>
  </si>
  <si>
    <t>138-1234-5678</t>
    <phoneticPr fontId="52"/>
  </si>
  <si>
    <t>广州白云山物流有限公司</t>
    <phoneticPr fontId="52"/>
  </si>
  <si>
    <t>广东省广州市越秀区西湖路195-1号</t>
    <phoneticPr fontId="52"/>
  </si>
  <si>
    <t>020-8123-4567</t>
    <phoneticPr fontId="52"/>
  </si>
  <si>
    <t>短期滞在</t>
    <phoneticPr fontId="52"/>
  </si>
  <si>
    <t>旅游</t>
    <phoneticPr fontId="52"/>
  </si>
  <si>
    <t xml:space="preserve">    我叫李追创，现就读于上海海洋大学建筑环境与能源应用工程专业，预计今年7月毕业。
    随着人们生活水平的提高，人们对居住环境舒适性的要求也越来越高。我所学专业的重点是利用一系列建筑设备为居住场所营造一个最佳的室内环境。还要兼顾设备能够自动调节以及节能减排。但同时我也深知，单凭我目前所掌握的专业知识，还不足以让我能够顺利进入一个理想的平台，同时我自己也没有信心能够很好地解决未来实际工作中所面临的困难。所以我决定继续学习，以取得更高的学历和掌握更先进的技术。
    我曾利用暑假时间去日本旅游，在那段期间我拜访了日本许多著名的建筑，也深深地被它们精湛的技艺和超前的设计理念所折服。日本的建筑设计无论是在抗震领域还是环境融合领域都发展地较早，且成绩颇丰，掌握了诸多世界范围内处于前沿的技术。加之日本也是众所周知的教育大国，在该专业领域也有诸多知名院校。所以我决定将接下来学习的地点定为日本。关于学校通过网上的查询以及结合自身需求，最终我决定日语学校毕业后报考东京电机大学大学院理工学研究科建筑·都市环境学专攻。虽然我现在已经学习了日语基础的知识，但我觉得自己的日语还需要完善，并且需要足够的时间为接下来的进学做准备，所以我计划先求学于日本语学校。待日语能力提高并做准备好升学资料后，再报考心仪的学府。
    最后真诚地希望贵国可以批准我的留学申请，不胜感激。</t>
    <phoneticPr fontId="1"/>
  </si>
  <si>
    <t>东京电机大学大学院</t>
    <phoneticPr fontId="1"/>
  </si>
  <si>
    <t>理工学研究科 建筑·都市环境学专攻</t>
    <phoneticPr fontId="1"/>
  </si>
  <si>
    <t xml:space="preserve">    我是申请人李追创的母亲，我叫陈宝仪。儿子即将大学毕业，他提出申请赴日留学继续提升学历，学习更先进的知识和技术，对此我和他的父亲全力支持他。我的工作收入都很稳定，在经济上完全有能力支付儿子赴日留学的全部费用。希望贵国能够批准他的留学申请,谢谢!</t>
    <phoneticPr fontId="1"/>
  </si>
  <si>
    <t xml:space="preserve">    在留资格认定证明书下发后，我会按照学校的要求缴纳费用。在儿子赴日时我会让他随身携带半年左右的生活费，之后的费用我会定期每半年一次通过国内的银行汇款给他。</t>
    <phoneticPr fontId="1"/>
  </si>
  <si>
    <t>〒169-0073　東京都新宿区百人町2-1-9</t>
    <phoneticPr fontId="52"/>
  </si>
  <si>
    <t>03-3209-6566</t>
    <phoneticPr fontId="52"/>
  </si>
  <si>
    <t>顔　春捷</t>
    <phoneticPr fontId="52"/>
  </si>
  <si>
    <t>080-3918-8339</t>
    <phoneticPr fontId="52"/>
  </si>
  <si>
    <t>受入校の職員</t>
    <phoneticPr fontId="52"/>
  </si>
  <si>
    <r>
      <t xml:space="preserve">電話
</t>
    </r>
    <r>
      <rPr>
        <b/>
        <sz val="8"/>
        <rFont val="ＭＳ Ｐゴシック"/>
        <family val="2"/>
        <scheme val="minor"/>
      </rPr>
      <t>Tel.</t>
    </r>
    <phoneticPr fontId="5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</si>
</sst>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yyyy&quot;年&quot;m&quot;月&quot;d&quot;日&quot;;@"/>
    <numFmt numFmtId="177" formatCode="yyyy&quot;年&quot;m&quot;月&quot;;@"/>
    <numFmt numFmtId="178" formatCode="0_);[Red]\(0\)"/>
    <numFmt numFmtId="179" formatCode="0_ "/>
    <numFmt numFmtId="180" formatCode="#,##0.00_ "/>
    <numFmt numFmtId="181" formatCode="#,##0_ "/>
    <numFmt numFmtId="182" formatCode="[$-F800]dddd\,\ mmmm\ dd\,\ yyyy"/>
    <numFmt numFmtId="183" formatCode="#,##0_);[Red]\(#,##0\)"/>
    <numFmt numFmtId="184" formatCode="#,##0.0000"/>
  </numFmts>
  <fonts count="236">
    <font>
      <sz val="11"/>
      <color theme="1"/>
      <name val="ＭＳ Ｐゴシック"/>
      <family val="2"/>
      <scheme val="minor"/>
    </font>
    <font>
      <sz val="6"/>
      <name val="ＭＳ Ｐゴシック"/>
      <family val="2"/>
      <charset val="128"/>
    </font>
    <font>
      <sz val="11"/>
      <name val="ＭＳ Ｐゴシック"/>
      <family val="2"/>
      <charset val="128"/>
    </font>
    <font>
      <b/>
      <sz val="11"/>
      <name val="ＭＳ Ｐゴシック"/>
      <family val="2"/>
      <charset val="128"/>
    </font>
    <font>
      <b/>
      <sz val="11"/>
      <name val="MS PMincho"/>
      <family val="1"/>
      <charset val="128"/>
    </font>
    <font>
      <b/>
      <sz val="16"/>
      <name val="MS PMincho"/>
      <family val="1"/>
      <charset val="128"/>
    </font>
    <font>
      <b/>
      <sz val="11"/>
      <name val="MS PGothic"/>
      <family val="2"/>
      <charset val="128"/>
    </font>
    <font>
      <b/>
      <sz val="9"/>
      <name val="ＭＳ Ｐゴシック"/>
      <family val="2"/>
    </font>
    <font>
      <b/>
      <sz val="9"/>
      <name val="MS PGothic"/>
      <family val="2"/>
      <charset val="128"/>
    </font>
    <font>
      <b/>
      <sz val="10"/>
      <name val="ＭＳ Ｐゴシック"/>
      <family val="2"/>
    </font>
    <font>
      <b/>
      <sz val="20"/>
      <name val="ＭＳ Ｐゴシック"/>
      <family val="2"/>
    </font>
    <font>
      <b/>
      <sz val="14"/>
      <name val="MS PMincho"/>
      <family val="1"/>
      <charset val="128"/>
    </font>
    <font>
      <b/>
      <sz val="7"/>
      <name val="ＭＳ Ｐゴシック"/>
      <family val="2"/>
    </font>
    <font>
      <b/>
      <sz val="9.5"/>
      <name val="ＭＳ Ｐゴシック"/>
      <family val="2"/>
    </font>
    <font>
      <sz val="9"/>
      <name val="宋体"/>
      <family val="3"/>
      <charset val="134"/>
    </font>
    <font>
      <b/>
      <sz val="8"/>
      <name val="MS PGothic"/>
      <family val="2"/>
      <charset val="128"/>
    </font>
    <font>
      <sz val="11"/>
      <color indexed="8"/>
      <name val="MS Mincho"/>
      <family val="3"/>
      <charset val="128"/>
    </font>
    <font>
      <sz val="6"/>
      <color indexed="8"/>
      <name val="MS Mincho"/>
      <family val="3"/>
      <charset val="128"/>
    </font>
    <font>
      <sz val="7"/>
      <color indexed="8"/>
      <name val="MS Mincho"/>
      <family val="3"/>
      <charset val="128"/>
    </font>
    <font>
      <sz val="12"/>
      <color indexed="8"/>
      <name val="MS Mincho"/>
      <family val="3"/>
      <charset val="128"/>
    </font>
    <font>
      <sz val="11"/>
      <color indexed="9"/>
      <name val="宋体"/>
      <family val="3"/>
      <charset val="134"/>
    </font>
    <font>
      <sz val="9"/>
      <color indexed="8"/>
      <name val="宋体"/>
      <family val="3"/>
      <charset val="134"/>
    </font>
    <font>
      <sz val="10"/>
      <color indexed="8"/>
      <name val="宋体"/>
      <family val="3"/>
      <charset val="134"/>
    </font>
    <font>
      <b/>
      <sz val="10"/>
      <color indexed="10"/>
      <name val="宋体"/>
      <family val="3"/>
      <charset val="134"/>
    </font>
    <font>
      <b/>
      <sz val="11"/>
      <name val="ＭＳ Ｐゴシック"/>
      <family val="2"/>
    </font>
    <font>
      <sz val="11"/>
      <name val="MS PGothic"/>
      <family val="2"/>
    </font>
    <font>
      <b/>
      <sz val="11"/>
      <name val="MS PGothic"/>
      <family val="2"/>
    </font>
    <font>
      <sz val="6"/>
      <name val="ＭＳ Ｐゴシック"/>
      <family val="2"/>
      <charset val="128"/>
    </font>
    <font>
      <sz val="6"/>
      <name val="ＭＳ Ｐゴシック"/>
      <family val="2"/>
      <charset val="128"/>
    </font>
    <font>
      <b/>
      <sz val="9"/>
      <color indexed="10"/>
      <name val="宋体"/>
      <family val="3"/>
      <charset val="134"/>
    </font>
    <font>
      <sz val="11"/>
      <color rgb="FFFF0000"/>
      <name val="ＭＳ Ｐゴシック"/>
      <family val="2"/>
      <scheme val="minor"/>
    </font>
    <font>
      <sz val="11"/>
      <color theme="1"/>
      <name val="宋体"/>
      <family val="3"/>
      <charset val="134"/>
    </font>
    <font>
      <sz val="11"/>
      <color theme="1"/>
      <name val="MS Mincho"/>
      <family val="3"/>
      <charset val="128"/>
    </font>
    <font>
      <sz val="6"/>
      <color theme="1"/>
      <name val="MS Mincho"/>
      <family val="3"/>
      <charset val="128"/>
    </font>
    <font>
      <sz val="7"/>
      <color theme="1"/>
      <name val="MS Mincho"/>
      <family val="3"/>
      <charset val="128"/>
    </font>
    <font>
      <sz val="11"/>
      <color theme="1"/>
      <name val="GulimChe"/>
      <family val="3"/>
      <charset val="134"/>
    </font>
    <font>
      <sz val="12"/>
      <color theme="1"/>
      <name val="宋体"/>
      <family val="3"/>
      <charset val="134"/>
    </font>
    <font>
      <b/>
      <sz val="14"/>
      <color rgb="FFFF0000"/>
      <name val="宋体"/>
      <family val="3"/>
      <charset val="134"/>
    </font>
    <font>
      <sz val="6"/>
      <color theme="1"/>
      <name val="ＭＳ Ｐゴシック"/>
      <family val="2"/>
      <scheme val="minor"/>
    </font>
    <font>
      <sz val="11"/>
      <color rgb="FFFF0000"/>
      <name val="宋体"/>
      <family val="3"/>
      <charset val="134"/>
    </font>
    <font>
      <sz val="12"/>
      <color theme="0"/>
      <name val="Modern No. 20"/>
      <family val="1"/>
    </font>
    <font>
      <b/>
      <sz val="12"/>
      <color rgb="FFFF0000"/>
      <name val="宋体"/>
      <family val="3"/>
      <charset val="134"/>
    </font>
    <font>
      <sz val="10"/>
      <color theme="1"/>
      <name val="宋体"/>
      <family val="3"/>
      <charset val="134"/>
    </font>
    <font>
      <b/>
      <sz val="12"/>
      <color theme="1"/>
      <name val="宋体"/>
      <family val="3"/>
      <charset val="134"/>
    </font>
    <font>
      <sz val="12"/>
      <color rgb="FFFF0000"/>
      <name val="Modern No. 20"/>
      <family val="1"/>
    </font>
    <font>
      <b/>
      <sz val="18"/>
      <color theme="1"/>
      <name val="MS Mincho"/>
      <family val="3"/>
      <charset val="128"/>
    </font>
    <font>
      <b/>
      <sz val="10"/>
      <color theme="1"/>
      <name val="MS Mincho"/>
      <family val="3"/>
      <charset val="128"/>
    </font>
    <font>
      <sz val="9"/>
      <color theme="1"/>
      <name val="宋体"/>
      <family val="3"/>
      <charset val="134"/>
    </font>
    <font>
      <b/>
      <sz val="9"/>
      <color theme="1"/>
      <name val="MS Mincho"/>
      <family val="3"/>
      <charset val="128"/>
    </font>
    <font>
      <sz val="18"/>
      <color rgb="FFFF0000"/>
      <name val="宋体"/>
      <family val="3"/>
      <charset val="134"/>
    </font>
    <font>
      <b/>
      <sz val="22"/>
      <color theme="1"/>
      <name val="宋体"/>
      <family val="3"/>
      <charset val="134"/>
    </font>
    <font>
      <sz val="11"/>
      <color theme="0"/>
      <name val="ＭＳ Ｐゴシック"/>
      <family val="2"/>
      <scheme val="minor"/>
    </font>
    <font>
      <sz val="6"/>
      <name val="ＭＳ Ｐゴシック"/>
      <family val="3"/>
      <charset val="128"/>
      <scheme val="minor"/>
    </font>
    <font>
      <sz val="6"/>
      <color theme="1"/>
      <name val="MS Mincho"/>
      <family val="3"/>
    </font>
    <font>
      <sz val="11"/>
      <color theme="1"/>
      <name val="MS Mincho"/>
      <family val="3"/>
    </font>
    <font>
      <b/>
      <sz val="9"/>
      <color rgb="FFFF0000"/>
      <name val="宋体"/>
      <family val="3"/>
      <charset val="134"/>
    </font>
    <font>
      <sz val="13"/>
      <name val="微软雅黑"/>
      <family val="2"/>
      <charset val="134"/>
    </font>
    <font>
      <b/>
      <sz val="10"/>
      <color rgb="FFFF0000"/>
      <name val="宋体"/>
      <family val="3"/>
      <charset val="134"/>
    </font>
    <font>
      <sz val="11"/>
      <color theme="1"/>
      <name val="宋体"/>
      <family val="3"/>
      <charset val="134"/>
    </font>
    <font>
      <sz val="6"/>
      <color theme="1"/>
      <name val="MS Mincho"/>
      <family val="1"/>
      <charset val="128"/>
    </font>
    <font>
      <sz val="11"/>
      <color theme="1"/>
      <name val="MS Mincho"/>
      <family val="1"/>
      <charset val="128"/>
    </font>
    <font>
      <sz val="11"/>
      <color theme="1"/>
      <name val="ＭＳ 明朝"/>
      <family val="1"/>
      <charset val="128"/>
    </font>
    <font>
      <sz val="11"/>
      <color theme="1"/>
      <name val="SimSun"/>
      <family val="1"/>
      <charset val="134"/>
    </font>
    <font>
      <b/>
      <sz val="8"/>
      <color theme="1"/>
      <name val="MS Mincho"/>
      <family val="3"/>
      <charset val="128"/>
    </font>
    <font>
      <sz val="10"/>
      <color theme="1"/>
      <name val="MS Mincho"/>
      <family val="3"/>
      <charset val="128"/>
    </font>
    <font>
      <sz val="9"/>
      <color theme="1"/>
      <name val="MS Mincho"/>
      <family val="3"/>
      <charset val="128"/>
    </font>
    <font>
      <sz val="9"/>
      <color indexed="8"/>
      <name val="MS Mincho"/>
      <family val="3"/>
      <charset val="128"/>
    </font>
    <font>
      <sz val="9"/>
      <color theme="1"/>
      <name val="MS Mincho"/>
      <family val="3"/>
    </font>
    <font>
      <sz val="9"/>
      <color theme="1"/>
      <name val="ＭＳ Ｐゴシック"/>
      <family val="2"/>
      <scheme val="minor"/>
    </font>
    <font>
      <sz val="8"/>
      <color indexed="8"/>
      <name val="MS Mincho"/>
      <family val="3"/>
    </font>
    <font>
      <sz val="9"/>
      <color indexed="8"/>
      <name val="MS Mincho"/>
      <family val="3"/>
    </font>
    <font>
      <sz val="10"/>
      <color theme="1"/>
      <name val="MS Mincho"/>
      <family val="3"/>
    </font>
    <font>
      <b/>
      <sz val="10"/>
      <color theme="1"/>
      <name val="MS Mincho"/>
      <family val="3"/>
    </font>
    <font>
      <sz val="11"/>
      <color theme="1"/>
      <name val="新宋体"/>
      <family val="3"/>
      <charset val="134"/>
    </font>
    <font>
      <sz val="11"/>
      <color theme="1"/>
      <name val="新宋体"/>
      <family val="3"/>
    </font>
    <font>
      <sz val="16"/>
      <color theme="1"/>
      <name val="新宋体"/>
      <family val="3"/>
      <charset val="134"/>
    </font>
    <font>
      <sz val="16"/>
      <color theme="1"/>
      <name val="新宋体"/>
      <family val="3"/>
    </font>
    <font>
      <sz val="6"/>
      <color indexed="8"/>
      <name val="MS Mincho"/>
      <family val="3"/>
    </font>
    <font>
      <b/>
      <sz val="9"/>
      <name val="MS PGothic"/>
      <family val="2"/>
    </font>
    <font>
      <sz val="11"/>
      <name val="新宋体"/>
      <family val="3"/>
      <charset val="134"/>
    </font>
    <font>
      <b/>
      <sz val="11"/>
      <color theme="0"/>
      <name val="新宋体"/>
      <family val="3"/>
      <charset val="134"/>
    </font>
    <font>
      <b/>
      <sz val="11"/>
      <color theme="0"/>
      <name val="新宋体"/>
      <family val="3"/>
    </font>
    <font>
      <sz val="12"/>
      <color rgb="FFFF0000"/>
      <name val="MS PGothic"/>
      <family val="2"/>
      <charset val="128"/>
    </font>
    <font>
      <sz val="5.5"/>
      <color indexed="8"/>
      <name val="MS Mincho"/>
      <family val="3"/>
    </font>
    <font>
      <sz val="12"/>
      <color theme="0"/>
      <name val="MS Mincho"/>
      <family val="3"/>
      <charset val="128"/>
    </font>
    <font>
      <sz val="12"/>
      <color rgb="FFFF0000"/>
      <name val="Times New Roman"/>
      <family val="1"/>
    </font>
    <font>
      <sz val="11"/>
      <name val="Times New Roman"/>
      <family val="1"/>
    </font>
    <font>
      <b/>
      <sz val="11"/>
      <name val="Times New Roman"/>
      <family val="1"/>
    </font>
    <font>
      <b/>
      <sz val="9"/>
      <name val="ＭＳ Ｐゴシック"/>
      <family val="3"/>
      <charset val="128"/>
    </font>
    <font>
      <b/>
      <sz val="8"/>
      <name val="ＭＳ Ｐゴシック"/>
      <family val="3"/>
      <charset val="128"/>
    </font>
    <font>
      <b/>
      <sz val="11"/>
      <name val="ＭＳ Ｐゴシック"/>
      <family val="3"/>
      <charset val="128"/>
      <scheme val="major"/>
    </font>
    <font>
      <b/>
      <sz val="9"/>
      <color theme="1"/>
      <name val="ＭＳ Ｐゴシック"/>
      <family val="2"/>
      <scheme val="minor"/>
    </font>
    <font>
      <b/>
      <sz val="6"/>
      <name val="ＭＳ Ｐゴシック"/>
      <family val="3"/>
      <charset val="128"/>
    </font>
    <font>
      <b/>
      <sz val="11"/>
      <color theme="0"/>
      <name val="Times New Roman"/>
      <family val="1"/>
    </font>
    <font>
      <sz val="9"/>
      <name val="Times New Roman"/>
      <family val="1"/>
    </font>
    <font>
      <sz val="10"/>
      <name val="Times New Roman"/>
      <family val="1"/>
    </font>
    <font>
      <sz val="16"/>
      <name val="Times New Roman"/>
      <family val="1"/>
    </font>
    <font>
      <sz val="11"/>
      <name val="ＭＳ Ｐ明朝"/>
      <family val="1"/>
      <charset val="128"/>
    </font>
    <font>
      <sz val="12"/>
      <color rgb="FFFF0000"/>
      <name val="ＭＳ Ｐ明朝"/>
      <family val="1"/>
      <charset val="128"/>
    </font>
    <font>
      <b/>
      <sz val="9"/>
      <color indexed="81"/>
      <name val="MS P ゴシック"/>
      <family val="3"/>
      <charset val="128"/>
    </font>
    <font>
      <sz val="11"/>
      <name val="Microsoft YaHei"/>
      <family val="2"/>
      <charset val="134"/>
    </font>
    <font>
      <sz val="11"/>
      <color theme="1"/>
      <name val="宋体"/>
      <charset val="134"/>
    </font>
    <font>
      <sz val="12"/>
      <color rgb="FFFF0000"/>
      <name val="ＭＳ Ｐゴシック"/>
      <family val="3"/>
      <charset val="128"/>
      <scheme val="minor"/>
    </font>
    <font>
      <b/>
      <sz val="9"/>
      <color rgb="FFFF0000"/>
      <name val="宋体"/>
      <charset val="134"/>
    </font>
    <font>
      <sz val="9"/>
      <color rgb="FFFF0000"/>
      <name val="宋体"/>
      <charset val="134"/>
    </font>
    <font>
      <b/>
      <sz val="12"/>
      <color theme="1"/>
      <name val="宋体"/>
      <charset val="134"/>
    </font>
    <font>
      <b/>
      <sz val="10"/>
      <color theme="1"/>
      <name val="宋体"/>
      <charset val="134"/>
    </font>
    <font>
      <b/>
      <sz val="9"/>
      <name val="宋体"/>
      <charset val="134"/>
    </font>
    <font>
      <sz val="9"/>
      <name val="宋体"/>
      <charset val="134"/>
    </font>
    <font>
      <sz val="9"/>
      <color theme="1"/>
      <name val="宋体"/>
      <charset val="134"/>
    </font>
    <font>
      <sz val="11"/>
      <name val="ＭＳ Ｐゴシック"/>
      <family val="3"/>
      <charset val="128"/>
    </font>
    <font>
      <b/>
      <sz val="10"/>
      <name val="Times New Roman"/>
      <family val="1"/>
    </font>
    <font>
      <sz val="12"/>
      <color rgb="FFFF0000"/>
      <name val="Microsoft YaHei"/>
      <family val="2"/>
      <charset val="134"/>
    </font>
    <font>
      <sz val="11"/>
      <color rgb="FFFF0000"/>
      <name val="MS PGothic"/>
      <family val="2"/>
      <charset val="128"/>
    </font>
    <font>
      <sz val="11"/>
      <color rgb="FFFF0000"/>
      <name val="Microsoft YaHei"/>
      <family val="2"/>
      <charset val="134"/>
    </font>
    <font>
      <sz val="10"/>
      <color rgb="FFFF0000"/>
      <name val="MS PGothic"/>
      <family val="2"/>
      <charset val="128"/>
    </font>
    <font>
      <sz val="10"/>
      <color rgb="FFFF0000"/>
      <name val="Microsoft YaHei"/>
      <family val="2"/>
      <charset val="134"/>
    </font>
    <font>
      <sz val="10"/>
      <color theme="1"/>
      <name val="ＭＳ Ｐゴシック"/>
      <family val="2"/>
      <scheme val="minor"/>
    </font>
    <font>
      <sz val="10"/>
      <color theme="1"/>
      <name val="MS Mincho"/>
      <family val="1"/>
      <charset val="128"/>
    </font>
    <font>
      <sz val="10"/>
      <color rgb="FFFF0000"/>
      <name val="ＭＳ Ｐゴシック"/>
      <family val="2"/>
      <scheme val="minor"/>
    </font>
    <font>
      <sz val="8"/>
      <color rgb="FFFF0000"/>
      <name val="MS PGothic"/>
      <family val="2"/>
      <charset val="128"/>
    </font>
    <font>
      <sz val="8"/>
      <color rgb="FFFF0000"/>
      <name val="Microsoft YaHei"/>
      <family val="2"/>
      <charset val="134"/>
    </font>
    <font>
      <sz val="11"/>
      <color rgb="FFFF0000"/>
      <name val="宋体"/>
      <family val="2"/>
      <charset val="134"/>
    </font>
    <font>
      <sz val="10"/>
      <color theme="1"/>
      <name val="宋体"/>
      <charset val="134"/>
    </font>
    <font>
      <u/>
      <sz val="11"/>
      <color theme="10"/>
      <name val="ＭＳ Ｐゴシック"/>
      <family val="2"/>
      <scheme val="minor"/>
    </font>
    <font>
      <sz val="11"/>
      <name val="微软雅黑"/>
      <family val="2"/>
      <charset val="134"/>
    </font>
    <font>
      <sz val="12"/>
      <name val="ＭＳ Ｐゴシック"/>
      <family val="3"/>
      <charset val="128"/>
    </font>
    <font>
      <sz val="12"/>
      <name val="ＭＳ Ｐ明朝"/>
      <family val="1"/>
      <charset val="128"/>
    </font>
    <font>
      <sz val="6"/>
      <name val="ＭＳ Ｐゴシック"/>
      <family val="3"/>
      <charset val="128"/>
    </font>
    <font>
      <sz val="10"/>
      <name val="ＭＳ Ｐ明朝"/>
      <family val="1"/>
      <charset val="128"/>
    </font>
    <font>
      <b/>
      <sz val="18"/>
      <name val="ＭＳ Ｐ明朝"/>
      <family val="1"/>
      <charset val="128"/>
    </font>
    <font>
      <sz val="14"/>
      <name val="ＭＳ Ｐゴシック"/>
      <family val="3"/>
      <charset val="128"/>
      <scheme val="minor"/>
    </font>
    <font>
      <b/>
      <sz val="10"/>
      <name val="ＭＳ Ｐゴシック"/>
      <family val="3"/>
      <charset val="128"/>
      <scheme val="minor"/>
    </font>
    <font>
      <b/>
      <sz val="20"/>
      <name val="ＭＳ Ｐ明朝"/>
      <family val="1"/>
      <charset val="128"/>
    </font>
    <font>
      <sz val="10"/>
      <name val="ＭＳ Ｐゴシック"/>
      <family val="3"/>
      <charset val="128"/>
      <scheme val="minor"/>
    </font>
    <font>
      <sz val="9"/>
      <name val="ＭＳ Ｐ明朝"/>
      <family val="1"/>
      <charset val="128"/>
    </font>
    <font>
      <sz val="9"/>
      <name val="Arial Narrow"/>
      <family val="2"/>
    </font>
    <font>
      <sz val="8"/>
      <name val="ＭＳ Ｐ明朝"/>
      <family val="1"/>
      <charset val="128"/>
    </font>
    <font>
      <sz val="14"/>
      <name val="ＭＳ Ｐ明朝"/>
      <family val="1"/>
      <charset val="128"/>
    </font>
    <font>
      <sz val="12"/>
      <name val="Arial Narrow"/>
      <family val="2"/>
    </font>
    <font>
      <sz val="10"/>
      <name val="Arial Narrow"/>
      <family val="2"/>
    </font>
    <font>
      <sz val="10"/>
      <name val="ＭＳ Ｐゴシック"/>
      <family val="3"/>
      <charset val="128"/>
    </font>
    <font>
      <sz val="14"/>
      <name val="ＭＳ Ｐゴシック"/>
      <family val="3"/>
      <charset val="128"/>
    </font>
    <font>
      <sz val="8"/>
      <name val="Arial Narrow"/>
      <family val="2"/>
    </font>
    <font>
      <sz val="9"/>
      <name val="ＭＳ Ｐゴシック"/>
      <family val="3"/>
      <charset val="128"/>
    </font>
    <font>
      <sz val="6"/>
      <name val="Arial Narrow"/>
      <family val="2"/>
    </font>
    <font>
      <sz val="10"/>
      <name val="Century"/>
      <family val="1"/>
    </font>
    <font>
      <b/>
      <sz val="9"/>
      <color indexed="81"/>
      <name val="ＭＳ Ｐゴシック"/>
      <family val="2"/>
    </font>
    <font>
      <sz val="9"/>
      <color indexed="81"/>
      <name val="ＭＳ Ｐゴシック"/>
      <family val="2"/>
    </font>
    <font>
      <sz val="9"/>
      <color indexed="81"/>
      <name val="SimSun-ExtB"/>
      <family val="3"/>
      <charset val="134"/>
    </font>
    <font>
      <b/>
      <sz val="11"/>
      <name val="ＭＳ Ｐゴシック"/>
      <family val="3"/>
      <charset val="128"/>
    </font>
    <font>
      <sz val="7"/>
      <name val="Arial Narrow"/>
      <family val="2"/>
    </font>
    <font>
      <sz val="10"/>
      <name val="ＭＳ Ｐゴシック"/>
      <family val="3"/>
      <charset val="128"/>
      <scheme val="major"/>
    </font>
    <font>
      <sz val="11"/>
      <name val="ＭＳ Ｐゴシック"/>
      <family val="3"/>
      <charset val="128"/>
      <scheme val="major"/>
    </font>
    <font>
      <u/>
      <sz val="9"/>
      <name val="Arial Narrow"/>
      <family val="2"/>
    </font>
    <font>
      <sz val="11"/>
      <color theme="0"/>
      <name val="ＭＳ Ｐ明朝"/>
      <family val="1"/>
      <charset val="128"/>
    </font>
    <font>
      <sz val="11"/>
      <color theme="0" tint="-0.34998626667073579"/>
      <name val="ＭＳ Ｐ明朝"/>
      <family val="1"/>
      <charset val="128"/>
    </font>
    <font>
      <sz val="11"/>
      <color theme="0" tint="-0.34998626667073579"/>
      <name val="ＭＳ Ｐゴシック"/>
      <family val="3"/>
      <charset val="128"/>
      <scheme val="major"/>
    </font>
    <font>
      <sz val="10.5"/>
      <color theme="0" tint="-0.34998626667073579"/>
      <name val="游明朝"/>
      <family val="1"/>
      <charset val="128"/>
    </font>
    <font>
      <sz val="10"/>
      <color theme="0" tint="-0.34998626667073579"/>
      <name val="ＭＳ Ｐ明朝"/>
      <family val="1"/>
      <charset val="128"/>
    </font>
    <font>
      <sz val="10.5"/>
      <name val="游明朝"/>
      <family val="1"/>
      <charset val="128"/>
    </font>
    <font>
      <sz val="14"/>
      <name val="ＭＳ Ｐゴシック"/>
      <family val="3"/>
    </font>
    <font>
      <b/>
      <sz val="12"/>
      <name val="ＭＳ Ｐ明朝"/>
      <family val="1"/>
      <charset val="128"/>
    </font>
    <font>
      <b/>
      <sz val="10"/>
      <name val="ＭＳ Ｐ明朝"/>
      <family val="1"/>
      <charset val="128"/>
    </font>
    <font>
      <b/>
      <sz val="4.5"/>
      <name val="ＭＳ Ｐゴシック"/>
      <family val="3"/>
      <charset val="128"/>
    </font>
    <font>
      <b/>
      <sz val="10"/>
      <name val="ＭＳ Ｐゴシック"/>
      <family val="3"/>
      <charset val="128"/>
    </font>
    <font>
      <b/>
      <sz val="9.5"/>
      <name val="ＭＳ Ｐゴシック"/>
      <family val="3"/>
      <charset val="128"/>
    </font>
    <font>
      <b/>
      <sz val="5"/>
      <name val="ＭＳ Ｐゴシック"/>
      <family val="3"/>
      <charset val="128"/>
    </font>
    <font>
      <b/>
      <sz val="7"/>
      <name val="ＭＳ Ｐゴシック"/>
      <family val="3"/>
      <charset val="128"/>
    </font>
    <font>
      <b/>
      <sz val="4"/>
      <name val="ＭＳ Ｐゴシック"/>
      <family val="3"/>
      <charset val="128"/>
    </font>
    <font>
      <b/>
      <sz val="6"/>
      <name val="ＭＳ Ｐゴシック"/>
      <family val="3"/>
      <charset val="128"/>
      <scheme val="major"/>
    </font>
    <font>
      <sz val="11"/>
      <color theme="1"/>
      <name val="ＭＳ Ｐ明朝"/>
      <family val="1"/>
      <charset val="128"/>
    </font>
    <font>
      <sz val="9"/>
      <color theme="1"/>
      <name val="Arial Narrow"/>
      <family val="2"/>
    </font>
    <font>
      <sz val="11"/>
      <color theme="1"/>
      <name val="ＭＳ Ｐゴシック"/>
      <family val="3"/>
      <charset val="128"/>
    </font>
    <font>
      <sz val="10"/>
      <color theme="1"/>
      <name val="ＭＳ Ｐ明朝"/>
      <family val="1"/>
      <charset val="128"/>
    </font>
    <font>
      <sz val="12"/>
      <color theme="1"/>
      <name val="ＭＳ Ｐ明朝"/>
      <family val="1"/>
      <charset val="128"/>
    </font>
    <font>
      <sz val="7"/>
      <color theme="1"/>
      <name val="Arial Narrow"/>
      <family val="2"/>
    </font>
    <font>
      <sz val="9"/>
      <color indexed="8"/>
      <name val="Arial Narrow"/>
      <family val="2"/>
    </font>
    <font>
      <sz val="9"/>
      <color theme="1"/>
      <name val="ＭＳ Ｐ明朝"/>
      <family val="1"/>
      <charset val="128"/>
    </font>
    <font>
      <sz val="8"/>
      <color theme="1"/>
      <name val="Arial Narrow"/>
      <family val="2"/>
    </font>
    <font>
      <sz val="9"/>
      <color theme="1"/>
      <name val="ＭＳ Ｐゴシック"/>
      <family val="3"/>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14"/>
      <color theme="1"/>
      <name val="ＭＳ Ｐゴシック"/>
      <family val="3"/>
      <charset val="128"/>
    </font>
    <font>
      <sz val="10"/>
      <color theme="1"/>
      <name val="ＭＳ Ｐゴシック"/>
      <family val="3"/>
      <charset val="128"/>
    </font>
    <font>
      <sz val="8"/>
      <name val="ＭＳ Ｐ明朝"/>
      <family val="2"/>
      <charset val="128"/>
    </font>
    <font>
      <sz val="8"/>
      <name val="ＭＳ Ｐ明朝"/>
      <family val="3"/>
      <charset val="128"/>
    </font>
    <font>
      <sz val="8"/>
      <color rgb="FF000000"/>
      <name val="ＭＳ Ｐ明朝"/>
      <family val="3"/>
      <charset val="128"/>
    </font>
    <font>
      <sz val="8"/>
      <color rgb="FF000000"/>
      <name val="Arial Narrow"/>
      <family val="2"/>
    </font>
    <font>
      <b/>
      <sz val="10"/>
      <color rgb="FFFF0000"/>
      <name val="宋体"/>
      <charset val="134"/>
    </font>
    <font>
      <b/>
      <sz val="8"/>
      <name val="MS PGothic"/>
      <family val="2"/>
    </font>
    <font>
      <b/>
      <sz val="11"/>
      <name val="ＭＳ Ｐゴシック"/>
      <family val="2"/>
      <scheme val="minor"/>
    </font>
    <font>
      <b/>
      <sz val="11"/>
      <color theme="1"/>
      <name val="ＭＳ Ｐゴシック"/>
      <family val="2"/>
      <scheme val="minor"/>
    </font>
    <font>
      <b/>
      <sz val="9"/>
      <name val="ＭＳ Ｐゴシック"/>
      <family val="2"/>
      <scheme val="minor"/>
    </font>
    <font>
      <sz val="11"/>
      <color theme="1"/>
      <name val="ＭＳ Ｐゴシック"/>
      <family val="2"/>
      <charset val="128"/>
      <scheme val="minor"/>
    </font>
    <font>
      <b/>
      <sz val="9"/>
      <name val="ＭＳ Ｐゴシック"/>
      <family val="2"/>
      <scheme val="major"/>
    </font>
    <font>
      <b/>
      <sz val="10"/>
      <name val="ＭＳ Ｐゴシック"/>
      <family val="2"/>
      <scheme val="major"/>
    </font>
    <font>
      <b/>
      <sz val="11"/>
      <name val="ＭＳ Ｐゴシック"/>
      <family val="2"/>
      <charset val="128"/>
      <scheme val="major"/>
    </font>
    <font>
      <b/>
      <sz val="11"/>
      <name val="ＭＳ Ｐゴシック"/>
      <family val="2"/>
      <scheme val="major"/>
    </font>
    <font>
      <b/>
      <sz val="8"/>
      <color theme="1"/>
      <name val="ＭＳ Ｐゴシック"/>
      <family val="2"/>
      <scheme val="minor"/>
    </font>
    <font>
      <sz val="11"/>
      <name val="ＭＳ Ｐゴシック"/>
      <family val="2"/>
      <charset val="128"/>
      <scheme val="major"/>
    </font>
    <font>
      <b/>
      <sz val="9"/>
      <name val="ＭＳ Ｐゴシック"/>
      <family val="2"/>
      <charset val="128"/>
    </font>
    <font>
      <b/>
      <sz val="6"/>
      <name val="ＭＳ Ｐゴシック"/>
      <family val="2"/>
      <charset val="128"/>
    </font>
    <font>
      <b/>
      <sz val="7"/>
      <name val="ＭＳ Ｐゴシック"/>
      <family val="2"/>
      <charset val="128"/>
    </font>
    <font>
      <sz val="10"/>
      <color rgb="FFFF0000"/>
      <name val="微软雅黑"/>
      <family val="2"/>
      <charset val="134"/>
    </font>
    <font>
      <sz val="10"/>
      <color theme="1"/>
      <name val="微软雅黑"/>
      <family val="2"/>
      <charset val="134"/>
    </font>
    <font>
      <b/>
      <sz val="10"/>
      <name val="微软雅黑"/>
      <family val="2"/>
      <charset val="134"/>
    </font>
    <font>
      <sz val="10"/>
      <name val="微软雅黑"/>
      <family val="2"/>
      <charset val="134"/>
    </font>
    <font>
      <sz val="10"/>
      <color theme="0"/>
      <name val="微软雅黑"/>
      <family val="2"/>
      <charset val="134"/>
    </font>
    <font>
      <sz val="10"/>
      <color rgb="FFFF0000"/>
      <name val="ＭＳ Ｐ明朝"/>
      <family val="1"/>
      <charset val="128"/>
    </font>
    <font>
      <sz val="8"/>
      <color theme="1"/>
      <name val="宋体"/>
      <charset val="134"/>
    </font>
    <font>
      <b/>
      <sz val="8"/>
      <color indexed="10"/>
      <name val="宋体"/>
      <charset val="134"/>
    </font>
    <font>
      <sz val="8"/>
      <color indexed="8"/>
      <name val="宋体"/>
      <charset val="134"/>
    </font>
    <font>
      <sz val="8"/>
      <name val="宋体"/>
      <charset val="134"/>
    </font>
    <font>
      <b/>
      <sz val="8"/>
      <color rgb="FFFF0000"/>
      <name val="宋体"/>
      <charset val="134"/>
    </font>
    <font>
      <u/>
      <sz val="8"/>
      <name val="宋体"/>
      <charset val="134"/>
    </font>
    <font>
      <sz val="11"/>
      <color theme="1"/>
      <name val="ＭＳ Ｐゴシック"/>
      <family val="2"/>
      <charset val="128"/>
      <scheme val="major"/>
    </font>
    <font>
      <sz val="8"/>
      <color theme="1"/>
      <name val="ＭＳ Ｐゴシック"/>
      <family val="2"/>
      <charset val="128"/>
      <scheme val="major"/>
    </font>
    <font>
      <sz val="8"/>
      <name val="ＭＳ Ｐゴシック"/>
      <family val="2"/>
      <charset val="128"/>
      <scheme val="major"/>
    </font>
    <font>
      <sz val="9"/>
      <color theme="1"/>
      <name val="ＭＳ Ｐゴシック"/>
      <family val="2"/>
      <charset val="128"/>
      <scheme val="major"/>
    </font>
    <font>
      <sz val="9"/>
      <name val="ＭＳ Ｐゴシック"/>
      <family val="2"/>
    </font>
    <font>
      <sz val="11"/>
      <name val="ＭＳ Ｐゴシック"/>
      <family val="3"/>
      <charset val="128"/>
      <scheme val="minor"/>
    </font>
    <font>
      <sz val="9"/>
      <name val="ＭＳ Ｐゴシック"/>
      <family val="2"/>
      <charset val="128"/>
    </font>
    <font>
      <b/>
      <sz val="8"/>
      <name val="ＭＳ Ｐゴシック"/>
      <family val="2"/>
      <charset val="128"/>
      <scheme val="major"/>
    </font>
    <font>
      <sz val="11"/>
      <color rgb="FFFF0000"/>
      <name val="SimSun"/>
      <charset val="134"/>
    </font>
    <font>
      <sz val="11"/>
      <color rgb="FFFF0000"/>
      <name val="ＭＳ Ｐゴシック"/>
      <family val="3"/>
      <charset val="128"/>
      <scheme val="minor"/>
    </font>
    <font>
      <sz val="11"/>
      <color theme="1"/>
      <name val="Microsoft YaHei"/>
      <family val="2"/>
      <charset val="134"/>
    </font>
    <font>
      <sz val="9"/>
      <name val="微软雅黑"/>
      <family val="2"/>
      <charset val="134"/>
    </font>
    <font>
      <sz val="12"/>
      <name val="微软雅黑"/>
      <family val="2"/>
      <charset val="134"/>
    </font>
    <font>
      <sz val="15"/>
      <color theme="1"/>
      <name val="新宋体"/>
      <family val="3"/>
    </font>
    <font>
      <sz val="12"/>
      <color theme="1"/>
      <name val="微软雅黑"/>
      <family val="2"/>
      <charset val="134"/>
    </font>
    <font>
      <sz val="14"/>
      <color theme="1"/>
      <name val="ＭＳ Ｐゴシック"/>
      <family val="2"/>
    </font>
    <font>
      <b/>
      <sz val="10"/>
      <name val="ＭＳ Ｐゴシック"/>
      <scheme val="minor"/>
    </font>
    <font>
      <b/>
      <sz val="8"/>
      <name val="ＭＳ Ｐゴシック"/>
      <family val="2"/>
      <scheme val="minor"/>
    </font>
    <font>
      <b/>
      <sz val="10"/>
      <name val="ＭＳ Ｐゴシック"/>
      <family val="2"/>
      <scheme val="minor"/>
    </font>
  </fonts>
  <fills count="2">
    <fill>
      <patternFill patternType="none"/>
    </fill>
    <fill>
      <patternFill patternType="gray125"/>
    </fill>
  </fills>
  <borders count="90">
    <border>
      <left/>
      <right/>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medium">
        <color indexed="64"/>
      </bottom>
      <diagonal/>
    </border>
    <border>
      <left/>
      <right/>
      <top style="dashed">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style="medium">
        <color indexed="64"/>
      </left>
      <right style="thin">
        <color indexed="64"/>
      </right>
      <top/>
      <bottom style="thin">
        <color indexed="64"/>
      </bottom>
      <diagonal/>
    </border>
    <border>
      <left style="thin">
        <color indexed="64"/>
      </left>
      <right/>
      <top style="dashed">
        <color indexed="64"/>
      </top>
      <bottom/>
      <diagonal/>
    </border>
    <border>
      <left/>
      <right style="medium">
        <color indexed="64"/>
      </right>
      <top style="dashed">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dashed">
        <color indexed="64"/>
      </bottom>
      <diagonal/>
    </border>
    <border>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left/>
      <right style="thin">
        <color indexed="64"/>
      </right>
      <top/>
      <bottom style="dashed">
        <color indexed="64"/>
      </bottom>
      <diagonal/>
    </border>
    <border>
      <left/>
      <right/>
      <top/>
      <bottom style="thin">
        <color rgb="FFFF0000"/>
      </bottom>
      <diagonal/>
    </border>
    <border>
      <left/>
      <right/>
      <top style="thin">
        <color rgb="FFFF0000"/>
      </top>
      <bottom style="thin">
        <color theme="1"/>
      </bottom>
      <diagonal/>
    </border>
    <border>
      <left/>
      <right/>
      <top/>
      <bottom style="double">
        <color indexed="64"/>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style="dashed">
        <color indexed="64"/>
      </bottom>
      <diagonal/>
    </border>
    <border>
      <left style="dashed">
        <color indexed="64"/>
      </left>
      <right/>
      <top/>
      <bottom style="dashed">
        <color indexed="64"/>
      </bottom>
      <diagonal/>
    </border>
    <border>
      <left/>
      <right style="dashed">
        <color indexed="64"/>
      </right>
      <top style="dashed">
        <color indexed="64"/>
      </top>
      <bottom/>
      <diagonal/>
    </border>
    <border>
      <left style="dashed">
        <color indexed="64"/>
      </left>
      <right/>
      <top style="dashed">
        <color indexed="64"/>
      </top>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dotted">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thin">
        <color indexed="64"/>
      </bottom>
      <diagonal/>
    </border>
  </borders>
  <cellStyleXfs count="4">
    <xf numFmtId="0" fontId="0" fillId="0" borderId="0">
      <alignment vertical="center"/>
    </xf>
    <xf numFmtId="0" fontId="2" fillId="0" borderId="0"/>
    <xf numFmtId="0" fontId="124" fillId="0" borderId="0" applyNumberFormat="0" applyFill="0" applyBorder="0" applyAlignment="0" applyProtection="0">
      <alignment vertical="center"/>
    </xf>
    <xf numFmtId="0" fontId="110" fillId="0" borderId="0">
      <alignment vertical="center"/>
    </xf>
  </cellStyleXfs>
  <cellXfs count="1208">
    <xf numFmtId="0" fontId="0" fillId="0" borderId="0" xfId="0">
      <alignment vertical="center"/>
    </xf>
    <xf numFmtId="49" fontId="0" fillId="0" borderId="0" xfId="0" applyNumberFormat="1" applyAlignment="1" applyProtection="1">
      <protection hidden="1"/>
    </xf>
    <xf numFmtId="0" fontId="0" fillId="0" borderId="0" xfId="0" applyAlignment="1" applyProtection="1">
      <protection hidden="1"/>
    </xf>
    <xf numFmtId="0" fontId="0" fillId="0" borderId="0" xfId="0" applyAlignment="1" applyProtection="1">
      <alignment horizontal="center"/>
      <protection hidden="1"/>
    </xf>
    <xf numFmtId="0" fontId="31" fillId="0" borderId="0" xfId="0" applyFont="1" applyAlignment="1" applyProtection="1">
      <protection hidden="1"/>
    </xf>
    <xf numFmtId="0" fontId="0" fillId="0" borderId="0" xfId="0" applyProtection="1">
      <alignment vertical="center"/>
      <protection hidden="1"/>
    </xf>
    <xf numFmtId="49" fontId="32" fillId="0" borderId="0" xfId="0" applyNumberFormat="1" applyFont="1" applyAlignment="1" applyProtection="1">
      <alignment horizontal="right"/>
      <protection hidden="1"/>
    </xf>
    <xf numFmtId="0" fontId="0" fillId="0" borderId="0" xfId="0" applyAlignment="1" applyProtection="1">
      <alignment horizontal="left"/>
      <protection hidden="1"/>
    </xf>
    <xf numFmtId="0" fontId="33" fillId="0" borderId="0" xfId="0" applyFont="1" applyAlignment="1" applyProtection="1">
      <protection hidden="1"/>
    </xf>
    <xf numFmtId="0" fontId="32" fillId="0" borderId="0" xfId="0" applyFont="1" applyAlignment="1" applyProtection="1">
      <protection hidden="1"/>
    </xf>
    <xf numFmtId="0" fontId="34" fillId="0" borderId="0" xfId="0" applyFont="1" applyProtection="1">
      <alignment vertical="center"/>
      <protection hidden="1"/>
    </xf>
    <xf numFmtId="0" fontId="35" fillId="0" borderId="0" xfId="0" applyFont="1" applyProtection="1">
      <alignment vertical="center"/>
      <protection hidden="1"/>
    </xf>
    <xf numFmtId="0" fontId="32" fillId="0" borderId="0" xfId="0" applyFont="1" applyProtection="1">
      <alignment vertical="center"/>
      <protection hidden="1"/>
    </xf>
    <xf numFmtId="0" fontId="2" fillId="0" borderId="0" xfId="1" applyProtection="1">
      <protection hidden="1"/>
    </xf>
    <xf numFmtId="0" fontId="5" fillId="0" borderId="0" xfId="1" applyFont="1" applyAlignment="1" applyProtection="1">
      <alignment horizontal="left"/>
      <protection hidden="1"/>
    </xf>
    <xf numFmtId="0" fontId="4" fillId="0" borderId="0" xfId="1" applyFont="1" applyAlignment="1" applyProtection="1">
      <alignment horizontal="center" vertical="center"/>
      <protection hidden="1"/>
    </xf>
    <xf numFmtId="0" fontId="2" fillId="0" borderId="5" xfId="1" applyBorder="1" applyAlignment="1" applyProtection="1">
      <alignment vertical="center"/>
      <protection hidden="1"/>
    </xf>
    <xf numFmtId="0" fontId="36" fillId="0" borderId="0" xfId="0" applyFont="1" applyAlignment="1" applyProtection="1">
      <alignment horizontal="left" vertical="center"/>
      <protection hidden="1"/>
    </xf>
    <xf numFmtId="0" fontId="36" fillId="0" borderId="0" xfId="0" applyFont="1" applyAlignment="1" applyProtection="1">
      <alignment horizontal="center" vertical="center"/>
      <protection hidden="1"/>
    </xf>
    <xf numFmtId="0" fontId="37" fillId="0" borderId="0" xfId="0" applyFont="1" applyProtection="1">
      <alignment vertical="center"/>
      <protection hidden="1"/>
    </xf>
    <xf numFmtId="0" fontId="38" fillId="0" borderId="0" xfId="0" applyFont="1" applyAlignment="1" applyProtection="1">
      <protection hidden="1"/>
    </xf>
    <xf numFmtId="0" fontId="31" fillId="0" borderId="0" xfId="0" applyFont="1" applyAlignment="1" applyProtection="1">
      <alignment vertical="top" wrapText="1" shrinkToFit="1"/>
      <protection hidden="1"/>
    </xf>
    <xf numFmtId="0" fontId="32" fillId="0" borderId="0" xfId="0" applyFont="1" applyAlignment="1" applyProtection="1">
      <alignment horizontal="left"/>
      <protection hidden="1"/>
    </xf>
    <xf numFmtId="0" fontId="33" fillId="0" borderId="0" xfId="0" applyFont="1" applyAlignment="1" applyProtection="1">
      <alignment horizontal="left" vertical="center"/>
      <protection hidden="1"/>
    </xf>
    <xf numFmtId="0" fontId="32" fillId="0" borderId="0" xfId="0" applyFont="1" applyAlignment="1" applyProtection="1">
      <alignment horizontal="right"/>
      <protection hidden="1"/>
    </xf>
    <xf numFmtId="0" fontId="34" fillId="0" borderId="0" xfId="0" applyFont="1" applyAlignment="1" applyProtection="1">
      <alignment horizontal="left" vertical="center"/>
      <protection hidden="1"/>
    </xf>
    <xf numFmtId="0" fontId="33" fillId="0" borderId="0" xfId="0" applyFont="1" applyProtection="1">
      <alignment vertical="center"/>
      <protection hidden="1"/>
    </xf>
    <xf numFmtId="0" fontId="34" fillId="0" borderId="0" xfId="0" applyFont="1" applyAlignment="1" applyProtection="1">
      <alignment horizontal="center" vertical="center"/>
      <protection hidden="1"/>
    </xf>
    <xf numFmtId="0" fontId="32" fillId="0" borderId="0" xfId="0" applyFont="1" applyAlignment="1" applyProtection="1">
      <alignment horizontal="center"/>
      <protection hidden="1"/>
    </xf>
    <xf numFmtId="0" fontId="34" fillId="0" borderId="0" xfId="0" applyFont="1" applyAlignment="1" applyProtection="1">
      <alignment horizontal="right" vertical="center"/>
      <protection hidden="1"/>
    </xf>
    <xf numFmtId="0" fontId="32" fillId="0" borderId="0" xfId="0" applyFont="1" applyAlignment="1" applyProtection="1">
      <alignment horizontal="right" vertical="center"/>
      <protection hidden="1"/>
    </xf>
    <xf numFmtId="0" fontId="32" fillId="0" borderId="0" xfId="0" applyFont="1" applyAlignment="1" applyProtection="1">
      <protection locked="0"/>
    </xf>
    <xf numFmtId="0" fontId="20" fillId="0" borderId="0" xfId="0" applyFont="1" applyAlignment="1" applyProtection="1">
      <alignment vertical="top" wrapText="1"/>
      <protection hidden="1"/>
    </xf>
    <xf numFmtId="0" fontId="31" fillId="0" borderId="0" xfId="0" applyFont="1" applyAlignment="1" applyProtection="1">
      <alignment vertical="top"/>
      <protection hidden="1"/>
    </xf>
    <xf numFmtId="0" fontId="39" fillId="0" borderId="0" xfId="0" applyFont="1" applyAlignment="1" applyProtection="1">
      <alignment vertical="top" wrapText="1"/>
      <protection hidden="1"/>
    </xf>
    <xf numFmtId="0" fontId="31" fillId="0" borderId="0" xfId="0" applyFont="1" applyAlignment="1" applyProtection="1">
      <alignment vertical="top" wrapText="1"/>
      <protection hidden="1"/>
    </xf>
    <xf numFmtId="0" fontId="37" fillId="0" borderId="0" xfId="0" applyFont="1" applyAlignment="1" applyProtection="1">
      <alignment vertical="top" wrapText="1"/>
      <protection hidden="1"/>
    </xf>
    <xf numFmtId="0" fontId="39" fillId="0" borderId="0" xfId="0" applyFont="1" applyAlignment="1" applyProtection="1">
      <alignment vertical="top"/>
      <protection hidden="1"/>
    </xf>
    <xf numFmtId="49" fontId="37" fillId="0" borderId="0" xfId="0" applyNumberFormat="1" applyFont="1" applyAlignment="1" applyProtection="1">
      <alignment vertical="top" wrapText="1"/>
      <protection hidden="1"/>
    </xf>
    <xf numFmtId="0" fontId="40" fillId="0" borderId="0" xfId="0" applyFont="1" applyAlignment="1" applyProtection="1">
      <alignment horizontal="right"/>
      <protection hidden="1"/>
    </xf>
    <xf numFmtId="0" fontId="41" fillId="0" borderId="0" xfId="0" applyFont="1" applyAlignment="1" applyProtection="1">
      <alignment horizontal="left" vertical="center" shrinkToFit="1"/>
      <protection hidden="1"/>
    </xf>
    <xf numFmtId="0" fontId="42" fillId="0" borderId="10" xfId="0" applyFont="1" applyBorder="1" applyAlignment="1" applyProtection="1">
      <alignment horizontal="center" vertical="center"/>
      <protection hidden="1"/>
    </xf>
    <xf numFmtId="49" fontId="30" fillId="0" borderId="0" xfId="0" applyNumberFormat="1" applyFont="1" applyAlignment="1" applyProtection="1">
      <protection hidden="1"/>
    </xf>
    <xf numFmtId="0" fontId="30" fillId="0" borderId="0" xfId="0" applyFont="1" applyAlignment="1" applyProtection="1">
      <protection hidden="1"/>
    </xf>
    <xf numFmtId="0" fontId="44" fillId="0" borderId="0" xfId="0" applyFont="1" applyAlignment="1" applyProtection="1">
      <alignment horizontal="right"/>
      <protection hidden="1"/>
    </xf>
    <xf numFmtId="0" fontId="45" fillId="0" borderId="0" xfId="0" applyFont="1" applyAlignment="1" applyProtection="1">
      <protection hidden="1"/>
    </xf>
    <xf numFmtId="0" fontId="36" fillId="0" borderId="0" xfId="0" applyFont="1" applyAlignment="1" applyProtection="1">
      <alignment horizontal="left" vertical="center" shrinkToFit="1"/>
      <protection hidden="1"/>
    </xf>
    <xf numFmtId="0" fontId="36" fillId="0" borderId="0" xfId="0" applyFont="1" applyAlignment="1" applyProtection="1">
      <alignment horizontal="center" vertical="center" shrinkToFit="1"/>
      <protection hidden="1"/>
    </xf>
    <xf numFmtId="0" fontId="51" fillId="0" borderId="0" xfId="0" applyFont="1" applyProtection="1">
      <alignment vertical="center"/>
      <protection hidden="1"/>
    </xf>
    <xf numFmtId="49" fontId="0" fillId="0" borderId="0" xfId="0" applyNumberFormat="1" applyAlignment="1" applyProtection="1">
      <alignment horizontal="center" vertical="center"/>
      <protection hidden="1"/>
    </xf>
    <xf numFmtId="49" fontId="54" fillId="0" borderId="0" xfId="0" applyNumberFormat="1" applyFont="1" applyAlignment="1" applyProtection="1">
      <alignment horizontal="right"/>
      <protection hidden="1"/>
    </xf>
    <xf numFmtId="49" fontId="59" fillId="0" borderId="0" xfId="0" applyNumberFormat="1" applyFont="1" applyAlignment="1" applyProtection="1">
      <alignment horizontal="right" vertical="center"/>
      <protection hidden="1"/>
    </xf>
    <xf numFmtId="0" fontId="59" fillId="0" borderId="0" xfId="0" applyFont="1" applyAlignment="1" applyProtection="1">
      <alignment horizontal="left" vertical="center"/>
      <protection hidden="1"/>
    </xf>
    <xf numFmtId="0" fontId="59" fillId="0" borderId="0" xfId="0" applyFont="1" applyProtection="1">
      <alignment vertical="center"/>
      <protection hidden="1"/>
    </xf>
    <xf numFmtId="0" fontId="61" fillId="0" borderId="13" xfId="0" applyFont="1" applyBorder="1" applyAlignment="1" applyProtection="1">
      <alignment vertical="center" shrinkToFit="1"/>
      <protection locked="0"/>
    </xf>
    <xf numFmtId="0" fontId="59" fillId="0" borderId="0" xfId="0" applyFont="1" applyAlignment="1" applyProtection="1">
      <alignment horizontal="center" vertical="center"/>
      <protection hidden="1"/>
    </xf>
    <xf numFmtId="0" fontId="33" fillId="0" borderId="0" xfId="0" applyFont="1" applyAlignment="1" applyProtection="1">
      <alignment horizontal="left"/>
      <protection hidden="1"/>
    </xf>
    <xf numFmtId="49" fontId="32" fillId="0" borderId="0" xfId="0" applyNumberFormat="1" applyFont="1" applyAlignment="1" applyProtection="1">
      <alignment horizontal="center"/>
      <protection hidden="1"/>
    </xf>
    <xf numFmtId="0" fontId="32" fillId="0" borderId="0" xfId="0" applyFont="1" applyAlignment="1" applyProtection="1">
      <alignment shrinkToFit="1"/>
      <protection hidden="1"/>
    </xf>
    <xf numFmtId="0" fontId="54" fillId="0" borderId="0" xfId="0" applyFont="1" applyAlignment="1" applyProtection="1">
      <alignment vertical="center" shrinkToFit="1"/>
      <protection locked="0"/>
    </xf>
    <xf numFmtId="0" fontId="54" fillId="0" borderId="0" xfId="0" applyFont="1" applyAlignment="1" applyProtection="1">
      <alignment horizontal="center" vertical="center" shrinkToFit="1"/>
      <protection locked="0"/>
    </xf>
    <xf numFmtId="176" fontId="58" fillId="0" borderId="0" xfId="0" applyNumberFormat="1" applyFont="1" applyAlignment="1" applyProtection="1">
      <alignment horizontal="center" vertical="center" shrinkToFit="1"/>
      <protection locked="0"/>
    </xf>
    <xf numFmtId="176" fontId="31" fillId="0" borderId="0" xfId="0" applyNumberFormat="1" applyFont="1" applyAlignment="1" applyProtection="1">
      <alignment horizontal="center" vertical="center" shrinkToFit="1"/>
      <protection locked="0"/>
    </xf>
    <xf numFmtId="0" fontId="58" fillId="0" borderId="0" xfId="0" applyFont="1" applyAlignment="1" applyProtection="1">
      <alignment horizontal="center" vertical="center" shrinkToFit="1"/>
      <protection locked="0"/>
    </xf>
    <xf numFmtId="0" fontId="31" fillId="0" borderId="0" xfId="0" applyFont="1" applyAlignment="1" applyProtection="1">
      <alignment horizontal="center" vertical="center" shrinkToFit="1"/>
      <protection locked="0"/>
    </xf>
    <xf numFmtId="0" fontId="31" fillId="0" borderId="0" xfId="0" applyFont="1" applyAlignment="1" applyProtection="1">
      <alignment horizontal="left" vertical="center" shrinkToFit="1"/>
      <protection locked="0"/>
    </xf>
    <xf numFmtId="0" fontId="32" fillId="0" borderId="0" xfId="0" applyFont="1" applyProtection="1">
      <alignment vertical="center"/>
      <protection locked="0"/>
    </xf>
    <xf numFmtId="0" fontId="65" fillId="0" borderId="0" xfId="0" applyFont="1" applyAlignment="1" applyProtection="1">
      <alignment vertical="center" wrapText="1"/>
      <protection hidden="1"/>
    </xf>
    <xf numFmtId="0" fontId="65" fillId="0" borderId="0" xfId="0" applyFont="1" applyAlignment="1" applyProtection="1">
      <alignment horizontal="left" vertical="center"/>
      <protection hidden="1"/>
    </xf>
    <xf numFmtId="0" fontId="68" fillId="0" borderId="0" xfId="0" applyFont="1" applyProtection="1">
      <alignment vertical="center"/>
      <protection hidden="1"/>
    </xf>
    <xf numFmtId="0" fontId="65" fillId="0" borderId="0" xfId="0" applyFont="1" applyProtection="1">
      <alignment vertical="center"/>
      <protection hidden="1"/>
    </xf>
    <xf numFmtId="0" fontId="46" fillId="0" borderId="0" xfId="0" applyFont="1" applyAlignment="1" applyProtection="1">
      <protection hidden="1"/>
    </xf>
    <xf numFmtId="0" fontId="71" fillId="0" borderId="0" xfId="0" applyFont="1" applyAlignment="1" applyProtection="1">
      <alignment horizontal="center"/>
      <protection hidden="1"/>
    </xf>
    <xf numFmtId="0" fontId="64" fillId="0" borderId="0" xfId="0" applyFont="1" applyAlignment="1" applyProtection="1">
      <alignment horizontal="center"/>
      <protection hidden="1"/>
    </xf>
    <xf numFmtId="0" fontId="74" fillId="0" borderId="13" xfId="0" applyFont="1" applyBorder="1" applyAlignment="1" applyProtection="1">
      <alignment vertical="center" shrinkToFit="1"/>
      <protection locked="0"/>
    </xf>
    <xf numFmtId="3" fontId="32" fillId="0" borderId="0" xfId="0" applyNumberFormat="1" applyFont="1" applyAlignment="1" applyProtection="1">
      <protection hidden="1"/>
    </xf>
    <xf numFmtId="0" fontId="32" fillId="0" borderId="5" xfId="0" applyFont="1" applyBorder="1" applyAlignment="1" applyProtection="1">
      <alignment horizontal="right"/>
      <protection hidden="1"/>
    </xf>
    <xf numFmtId="0" fontId="49" fillId="0" borderId="0" xfId="1" applyFont="1" applyAlignment="1" applyProtection="1">
      <alignment vertical="top" wrapText="1"/>
      <protection hidden="1"/>
    </xf>
    <xf numFmtId="0" fontId="56" fillId="0" borderId="0" xfId="0" applyFont="1" applyAlignment="1" applyProtection="1">
      <alignment vertical="top" wrapText="1"/>
      <protection hidden="1"/>
    </xf>
    <xf numFmtId="0" fontId="82" fillId="0" borderId="0" xfId="0" applyFont="1" applyAlignment="1" applyProtection="1">
      <protection locked="0"/>
    </xf>
    <xf numFmtId="0" fontId="65" fillId="0" borderId="0" xfId="0" applyFont="1" applyAlignment="1" applyProtection="1">
      <alignment horizontal="center" vertical="center"/>
      <protection hidden="1"/>
    </xf>
    <xf numFmtId="0" fontId="65" fillId="0" borderId="0" xfId="0" applyFont="1" applyAlignment="1" applyProtection="1">
      <alignment horizontal="left"/>
      <protection hidden="1"/>
    </xf>
    <xf numFmtId="0" fontId="32" fillId="0" borderId="0" xfId="0" applyFont="1" applyAlignment="1" applyProtection="1">
      <alignment horizontal="left" vertical="center"/>
      <protection hidden="1"/>
    </xf>
    <xf numFmtId="0" fontId="0" fillId="0" borderId="0" xfId="0" applyAlignment="1" applyProtection="1">
      <protection locked="0"/>
    </xf>
    <xf numFmtId="0" fontId="0" fillId="0" borderId="0" xfId="0" applyProtection="1">
      <alignment vertical="center"/>
      <protection locked="0"/>
    </xf>
    <xf numFmtId="0" fontId="56" fillId="0" borderId="0" xfId="0" applyFont="1" applyAlignment="1" applyProtection="1">
      <alignment vertical="top" wrapText="1"/>
      <protection locked="0"/>
    </xf>
    <xf numFmtId="0" fontId="37" fillId="0" borderId="0" xfId="0" applyFont="1" applyAlignment="1" applyProtection="1">
      <alignment vertical="top" wrapText="1"/>
      <protection locked="0"/>
    </xf>
    <xf numFmtId="0" fontId="39" fillId="0" borderId="0" xfId="0" applyFont="1" applyAlignment="1" applyProtection="1">
      <alignment vertical="top" wrapText="1"/>
      <protection locked="0"/>
    </xf>
    <xf numFmtId="0" fontId="68" fillId="0" borderId="0" xfId="0" applyFont="1" applyProtection="1">
      <alignment vertical="center"/>
      <protection locked="0"/>
    </xf>
    <xf numFmtId="49" fontId="37" fillId="0" borderId="0" xfId="0" applyNumberFormat="1" applyFont="1" applyAlignment="1" applyProtection="1">
      <alignment vertical="top" wrapText="1"/>
      <protection locked="0"/>
    </xf>
    <xf numFmtId="0" fontId="39" fillId="0" borderId="0" xfId="0" applyFont="1" applyAlignment="1" applyProtection="1">
      <alignment vertical="top"/>
      <protection locked="0"/>
    </xf>
    <xf numFmtId="176" fontId="31" fillId="0" borderId="0" xfId="0" applyNumberFormat="1" applyFont="1" applyAlignment="1" applyProtection="1">
      <alignment shrinkToFit="1"/>
      <protection hidden="1"/>
    </xf>
    <xf numFmtId="49" fontId="31" fillId="0" borderId="0" xfId="0" applyNumberFormat="1" applyFont="1" applyAlignment="1" applyProtection="1">
      <protection hidden="1"/>
    </xf>
    <xf numFmtId="0" fontId="39" fillId="0" borderId="0" xfId="0" applyFont="1" applyAlignment="1" applyProtection="1">
      <alignment horizontal="left" vertical="top"/>
      <protection locked="0"/>
    </xf>
    <xf numFmtId="0" fontId="82" fillId="0" borderId="0" xfId="1" applyFont="1" applyAlignment="1" applyProtection="1">
      <alignment vertical="top" wrapText="1"/>
      <protection locked="0"/>
    </xf>
    <xf numFmtId="0" fontId="84" fillId="0" borderId="0" xfId="0" applyFont="1" applyAlignment="1" applyProtection="1">
      <alignment horizontal="right"/>
      <protection hidden="1"/>
    </xf>
    <xf numFmtId="0" fontId="42" fillId="0" borderId="10" xfId="0" applyFont="1" applyBorder="1" applyAlignment="1" applyProtection="1">
      <alignment horizontal="center" vertical="center"/>
      <protection locked="0"/>
    </xf>
    <xf numFmtId="0" fontId="3" fillId="0" borderId="0" xfId="1" applyFont="1" applyAlignment="1" applyProtection="1">
      <alignment horizontal="left"/>
      <protection hidden="1"/>
    </xf>
    <xf numFmtId="0" fontId="6" fillId="0" borderId="0" xfId="1" applyFont="1" applyAlignment="1" applyProtection="1">
      <alignment vertical="center"/>
      <protection hidden="1"/>
    </xf>
    <xf numFmtId="0" fontId="4" fillId="0" borderId="0" xfId="1" applyFont="1" applyAlignment="1" applyProtection="1">
      <alignment vertical="center" wrapText="1"/>
      <protection hidden="1"/>
    </xf>
    <xf numFmtId="0" fontId="86" fillId="0" borderId="1" xfId="1" applyFont="1" applyBorder="1" applyAlignment="1" applyProtection="1">
      <alignment vertical="center"/>
      <protection hidden="1"/>
    </xf>
    <xf numFmtId="49" fontId="3" fillId="0" borderId="1" xfId="1" applyNumberFormat="1" applyFont="1" applyBorder="1" applyProtection="1">
      <protection hidden="1"/>
    </xf>
    <xf numFmtId="0" fontId="86" fillId="0" borderId="5" xfId="1" applyFont="1" applyBorder="1" applyAlignment="1" applyProtection="1">
      <alignment vertical="center"/>
      <protection hidden="1"/>
    </xf>
    <xf numFmtId="49" fontId="6" fillId="0" borderId="0" xfId="1" applyNumberFormat="1" applyFont="1" applyAlignment="1" applyProtection="1">
      <alignment vertical="center"/>
      <protection hidden="1"/>
    </xf>
    <xf numFmtId="0" fontId="2" fillId="0" borderId="0" xfId="1" applyAlignment="1" applyProtection="1">
      <alignment vertical="center"/>
      <protection hidden="1"/>
    </xf>
    <xf numFmtId="0" fontId="3" fillId="0" borderId="0" xfId="1" applyFont="1" applyAlignment="1" applyProtection="1">
      <alignment vertical="center"/>
      <protection hidden="1"/>
    </xf>
    <xf numFmtId="0" fontId="93" fillId="0" borderId="0" xfId="1" applyFont="1" applyAlignment="1" applyProtection="1">
      <alignment horizontal="left" wrapText="1"/>
      <protection hidden="1"/>
    </xf>
    <xf numFmtId="0" fontId="81" fillId="0" borderId="0" xfId="1" applyFont="1" applyAlignment="1" applyProtection="1">
      <alignment horizontal="left" wrapText="1"/>
      <protection hidden="1"/>
    </xf>
    <xf numFmtId="0" fontId="9" fillId="0" borderId="0" xfId="1" applyFont="1" applyAlignment="1" applyProtection="1">
      <alignment horizontal="left" wrapText="1"/>
      <protection hidden="1"/>
    </xf>
    <xf numFmtId="0" fontId="85" fillId="0" borderId="0" xfId="0" applyFont="1" applyAlignment="1" applyProtection="1">
      <alignment horizontal="left" vertical="center" wrapText="1"/>
      <protection locked="0"/>
    </xf>
    <xf numFmtId="0" fontId="94" fillId="0" borderId="35" xfId="1" applyFont="1" applyBorder="1" applyAlignment="1" applyProtection="1">
      <alignment vertical="center" shrinkToFit="1"/>
      <protection locked="0"/>
    </xf>
    <xf numFmtId="0" fontId="3" fillId="0" borderId="0" xfId="1" applyFont="1" applyProtection="1">
      <protection hidden="1"/>
    </xf>
    <xf numFmtId="0" fontId="7" fillId="0" borderId="0" xfId="1" applyFont="1" applyAlignment="1" applyProtection="1">
      <alignment vertical="center"/>
      <protection hidden="1"/>
    </xf>
    <xf numFmtId="0" fontId="85" fillId="0" borderId="0" xfId="0" applyFont="1" applyAlignment="1" applyProtection="1">
      <alignment vertical="center" wrapText="1"/>
      <protection locked="0"/>
    </xf>
    <xf numFmtId="0" fontId="102" fillId="0" borderId="0" xfId="0" applyFont="1" applyAlignment="1" applyProtection="1">
      <alignment vertical="top"/>
      <protection locked="0"/>
    </xf>
    <xf numFmtId="0" fontId="43" fillId="0" borderId="10" xfId="0" applyFont="1" applyBorder="1" applyAlignment="1" applyProtection="1">
      <alignment horizontal="center" vertical="center"/>
      <protection hidden="1"/>
    </xf>
    <xf numFmtId="0" fontId="42" fillId="0" borderId="0" xfId="0" applyFont="1" applyAlignment="1" applyProtection="1">
      <alignment horizontal="center" vertical="center"/>
      <protection hidden="1"/>
    </xf>
    <xf numFmtId="0" fontId="3" fillId="0" borderId="30" xfId="1" applyFont="1" applyBorder="1" applyProtection="1">
      <protection hidden="1"/>
    </xf>
    <xf numFmtId="0" fontId="3" fillId="0" borderId="25" xfId="1" applyFont="1" applyBorder="1" applyAlignment="1" applyProtection="1">
      <alignment vertical="center"/>
      <protection hidden="1"/>
    </xf>
    <xf numFmtId="0" fontId="3" fillId="0" borderId="25" xfId="1" applyFont="1" applyBorder="1" applyAlignment="1" applyProtection="1">
      <alignment horizontal="right" vertical="center"/>
      <protection hidden="1"/>
    </xf>
    <xf numFmtId="0" fontId="36" fillId="0" borderId="0" xfId="0" applyFont="1" applyAlignment="1" applyProtection="1">
      <alignment vertical="center" shrinkToFit="1"/>
      <protection hidden="1"/>
    </xf>
    <xf numFmtId="0" fontId="106" fillId="0" borderId="10" xfId="0" applyFont="1" applyBorder="1" applyAlignment="1" applyProtection="1">
      <alignment horizontal="center" vertical="center" wrapText="1"/>
      <protection hidden="1"/>
    </xf>
    <xf numFmtId="0" fontId="115" fillId="0" borderId="0" xfId="0" applyFont="1" applyAlignment="1" applyProtection="1">
      <protection locked="0"/>
    </xf>
    <xf numFmtId="0" fontId="117" fillId="0" borderId="0" xfId="0" applyFont="1" applyAlignment="1" applyProtection="1">
      <protection hidden="1"/>
    </xf>
    <xf numFmtId="0" fontId="117" fillId="0" borderId="0" xfId="0" applyFont="1" applyAlignment="1" applyProtection="1">
      <protection locked="0"/>
    </xf>
    <xf numFmtId="0" fontId="118" fillId="0" borderId="0" xfId="0" applyFont="1" applyProtection="1">
      <alignment vertical="center"/>
      <protection locked="0"/>
    </xf>
    <xf numFmtId="0" fontId="119" fillId="0" borderId="0" xfId="0" applyFont="1" applyAlignment="1" applyProtection="1">
      <protection locked="0"/>
    </xf>
    <xf numFmtId="0" fontId="57" fillId="0" borderId="0" xfId="0" applyFont="1" applyAlignment="1" applyProtection="1">
      <alignment horizontal="left" vertical="center" shrinkToFit="1"/>
      <protection hidden="1"/>
    </xf>
    <xf numFmtId="0" fontId="119" fillId="0" borderId="0" xfId="0" applyFont="1" applyAlignment="1" applyProtection="1">
      <protection hidden="1"/>
    </xf>
    <xf numFmtId="0" fontId="114" fillId="0" borderId="0" xfId="0" applyFont="1" applyProtection="1">
      <alignment vertical="center"/>
      <protection locked="0"/>
    </xf>
    <xf numFmtId="0" fontId="105" fillId="0" borderId="0" xfId="0" applyFont="1" applyAlignment="1" applyProtection="1">
      <alignment horizontal="center" vertical="center" shrinkToFit="1"/>
      <protection hidden="1"/>
    </xf>
    <xf numFmtId="0" fontId="129" fillId="0" borderId="0" xfId="3" applyFont="1">
      <alignment vertical="center"/>
    </xf>
    <xf numFmtId="0" fontId="110" fillId="0" borderId="0" xfId="3">
      <alignment vertical="center"/>
    </xf>
    <xf numFmtId="0" fontId="136" fillId="0" borderId="0" xfId="3" applyFont="1">
      <alignment vertical="center"/>
    </xf>
    <xf numFmtId="0" fontId="129" fillId="0" borderId="16" xfId="3" applyFont="1" applyBorder="1">
      <alignment vertical="center"/>
    </xf>
    <xf numFmtId="0" fontId="129" fillId="0" borderId="1" xfId="3" applyFont="1" applyBorder="1">
      <alignment vertical="center"/>
    </xf>
    <xf numFmtId="0" fontId="129" fillId="0" borderId="17" xfId="3" applyFont="1" applyBorder="1">
      <alignment vertical="center"/>
    </xf>
    <xf numFmtId="0" fontId="136" fillId="0" borderId="18" xfId="3" applyFont="1" applyBorder="1">
      <alignment vertical="center"/>
    </xf>
    <xf numFmtId="0" fontId="97" fillId="0" borderId="18" xfId="3" applyFont="1" applyBorder="1">
      <alignment vertical="center"/>
    </xf>
    <xf numFmtId="0" fontId="129" fillId="0" borderId="6" xfId="3" applyFont="1" applyBorder="1">
      <alignment vertical="center"/>
    </xf>
    <xf numFmtId="0" fontId="129" fillId="0" borderId="18" xfId="3" applyFont="1" applyBorder="1">
      <alignment vertical="center"/>
    </xf>
    <xf numFmtId="0" fontId="127" fillId="0" borderId="0" xfId="3" applyFont="1">
      <alignment vertical="center"/>
    </xf>
    <xf numFmtId="0" fontId="136" fillId="0" borderId="0" xfId="3" applyFont="1" applyAlignment="1">
      <alignment vertical="center" wrapText="1"/>
    </xf>
    <xf numFmtId="0" fontId="97" fillId="0" borderId="0" xfId="3" applyFont="1">
      <alignment vertical="center"/>
    </xf>
    <xf numFmtId="0" fontId="97" fillId="0" borderId="6" xfId="3" applyFont="1" applyBorder="1">
      <alignment vertical="center"/>
    </xf>
    <xf numFmtId="0" fontId="143" fillId="0" borderId="0" xfId="3" applyFont="1">
      <alignment vertical="center"/>
    </xf>
    <xf numFmtId="0" fontId="97" fillId="0" borderId="0" xfId="3" applyFont="1" applyAlignment="1">
      <alignment horizontal="left" vertical="center"/>
    </xf>
    <xf numFmtId="0" fontId="136" fillId="0" borderId="0" xfId="3" applyFont="1" applyAlignment="1">
      <alignment vertical="center" shrinkToFit="1"/>
    </xf>
    <xf numFmtId="0" fontId="136" fillId="0" borderId="0" xfId="3" applyFont="1" applyAlignment="1">
      <alignment horizontal="center" vertical="center"/>
    </xf>
    <xf numFmtId="0" fontId="110" fillId="0" borderId="0" xfId="3" applyAlignment="1">
      <alignment horizontal="left" vertical="center"/>
    </xf>
    <xf numFmtId="0" fontId="97" fillId="0" borderId="0" xfId="3" applyFont="1" applyAlignment="1">
      <alignment horizontal="center" vertical="center"/>
    </xf>
    <xf numFmtId="0" fontId="136" fillId="0" borderId="5" xfId="3" applyFont="1" applyBorder="1">
      <alignment vertical="center"/>
    </xf>
    <xf numFmtId="0" fontId="97" fillId="0" borderId="0" xfId="3" applyFont="1" applyProtection="1">
      <alignment vertical="center"/>
      <protection locked="0"/>
    </xf>
    <xf numFmtId="0" fontId="136" fillId="0" borderId="6" xfId="3" applyFont="1" applyBorder="1">
      <alignment vertical="center"/>
    </xf>
    <xf numFmtId="0" fontId="136" fillId="0" borderId="0" xfId="3" applyFont="1" applyAlignment="1">
      <alignment horizontal="left" vertical="center"/>
    </xf>
    <xf numFmtId="0" fontId="97" fillId="0" borderId="18" xfId="3" applyFont="1" applyBorder="1" applyAlignment="1">
      <alignment horizontal="left" vertical="center"/>
    </xf>
    <xf numFmtId="0" fontId="110" fillId="0" borderId="0" xfId="3" applyAlignment="1">
      <alignment horizontal="center" vertical="center"/>
    </xf>
    <xf numFmtId="0" fontId="97" fillId="0" borderId="0" xfId="3" applyFont="1" applyAlignment="1">
      <alignment vertical="center" shrinkToFit="1"/>
    </xf>
    <xf numFmtId="0" fontId="97" fillId="0" borderId="4" xfId="3" applyFont="1" applyBorder="1">
      <alignment vertical="center"/>
    </xf>
    <xf numFmtId="0" fontId="97" fillId="0" borderId="9" xfId="3" applyFont="1" applyBorder="1">
      <alignment vertical="center"/>
    </xf>
    <xf numFmtId="0" fontId="136" fillId="0" borderId="1" xfId="3" applyFont="1" applyBorder="1">
      <alignment vertical="center"/>
    </xf>
    <xf numFmtId="0" fontId="97" fillId="0" borderId="18" xfId="3" applyFont="1" applyBorder="1" applyAlignment="1"/>
    <xf numFmtId="0" fontId="97" fillId="0" borderId="0" xfId="3" applyFont="1" applyAlignment="1">
      <alignment horizontal="left"/>
    </xf>
    <xf numFmtId="0" fontId="97" fillId="0" borderId="0" xfId="3" applyFont="1" applyAlignment="1" applyProtection="1">
      <alignment horizontal="center" vertical="center"/>
      <protection locked="0"/>
    </xf>
    <xf numFmtId="0" fontId="110" fillId="0" borderId="0" xfId="3" applyProtection="1">
      <alignment vertical="center"/>
      <protection locked="0"/>
    </xf>
    <xf numFmtId="0" fontId="97" fillId="0" borderId="6" xfId="3" applyFont="1" applyBorder="1" applyAlignment="1">
      <alignment horizontal="left" vertical="center"/>
    </xf>
    <xf numFmtId="0" fontId="127" fillId="0" borderId="6" xfId="3" applyFont="1" applyBorder="1">
      <alignment vertical="center"/>
    </xf>
    <xf numFmtId="0" fontId="151" fillId="0" borderId="5" xfId="3" applyFont="1" applyBorder="1" applyAlignment="1">
      <alignment horizontal="center" vertical="center"/>
    </xf>
    <xf numFmtId="0" fontId="97" fillId="0" borderId="0" xfId="3" applyFont="1" applyAlignment="1"/>
    <xf numFmtId="0" fontId="97" fillId="0" borderId="6" xfId="3" applyFont="1" applyBorder="1" applyAlignment="1"/>
    <xf numFmtId="0" fontId="152" fillId="0" borderId="0" xfId="3" applyFont="1" applyAlignment="1">
      <alignment vertical="center" wrapText="1"/>
    </xf>
    <xf numFmtId="0" fontId="153" fillId="0" borderId="6" xfId="3" applyFont="1" applyBorder="1">
      <alignment vertical="center"/>
    </xf>
    <xf numFmtId="0" fontId="97" fillId="0" borderId="0" xfId="3" applyFont="1" applyAlignment="1">
      <alignment horizontal="right" vertical="center"/>
    </xf>
    <xf numFmtId="0" fontId="97" fillId="0" borderId="0" xfId="3" applyFont="1" applyAlignment="1">
      <alignment horizontal="distributed" vertical="center"/>
    </xf>
    <xf numFmtId="0" fontId="129" fillId="0" borderId="0" xfId="3" applyFont="1" applyAlignment="1"/>
    <xf numFmtId="0" fontId="129" fillId="0" borderId="0" xfId="3" applyFont="1" applyAlignment="1">
      <alignment horizontal="right"/>
    </xf>
    <xf numFmtId="0" fontId="154" fillId="0" borderId="0" xfId="3" applyFont="1">
      <alignment vertical="center"/>
    </xf>
    <xf numFmtId="0" fontId="97" fillId="0" borderId="0" xfId="3" applyFont="1" applyAlignment="1">
      <alignment horizontal="right"/>
    </xf>
    <xf numFmtId="0" fontId="155" fillId="0" borderId="0" xfId="3" applyFont="1">
      <alignment vertical="center"/>
    </xf>
    <xf numFmtId="0" fontId="156" fillId="0" borderId="0" xfId="3" applyFont="1">
      <alignment vertical="center"/>
    </xf>
    <xf numFmtId="0" fontId="157" fillId="0" borderId="0" xfId="3" applyFont="1" applyAlignment="1">
      <alignment horizontal="center" vertical="center" shrinkToFit="1"/>
    </xf>
    <xf numFmtId="0" fontId="158" fillId="0" borderId="0" xfId="3" applyFont="1" applyAlignment="1"/>
    <xf numFmtId="0" fontId="157" fillId="0" borderId="0" xfId="3" applyFont="1" applyAlignment="1">
      <alignment horizontal="center" vertical="center"/>
    </xf>
    <xf numFmtId="0" fontId="97" fillId="0" borderId="18" xfId="3" applyFont="1" applyBorder="1" applyAlignment="1">
      <alignment horizontal="center" vertical="center"/>
    </xf>
    <xf numFmtId="0" fontId="129" fillId="0" borderId="0" xfId="3" applyFont="1" applyAlignment="1" applyProtection="1">
      <alignment horizontal="center" vertical="center" shrinkToFit="1"/>
      <protection locked="0"/>
    </xf>
    <xf numFmtId="0" fontId="129" fillId="0" borderId="0" xfId="3" applyFont="1" applyAlignment="1">
      <alignment horizontal="center" vertical="center" shrinkToFit="1"/>
    </xf>
    <xf numFmtId="0" fontId="129" fillId="0" borderId="0" xfId="3" applyFont="1" applyAlignment="1">
      <alignment vertical="center" shrinkToFit="1"/>
    </xf>
    <xf numFmtId="0" fontId="97" fillId="0" borderId="5" xfId="3" applyFont="1" applyBorder="1">
      <alignment vertical="center"/>
    </xf>
    <xf numFmtId="0" fontId="97" fillId="0" borderId="5" xfId="3" applyFont="1" applyBorder="1" applyAlignment="1">
      <alignment horizontal="left" vertical="center"/>
    </xf>
    <xf numFmtId="0" fontId="97" fillId="0" borderId="1" xfId="3" applyFont="1" applyBorder="1">
      <alignment vertical="center"/>
    </xf>
    <xf numFmtId="0" fontId="97" fillId="0" borderId="1" xfId="3" applyFont="1" applyBorder="1" applyAlignment="1">
      <alignment horizontal="left" vertical="center"/>
    </xf>
    <xf numFmtId="0" fontId="159" fillId="0" borderId="0" xfId="3" applyFont="1">
      <alignment vertical="center"/>
    </xf>
    <xf numFmtId="0" fontId="97" fillId="0" borderId="16" xfId="3" applyFont="1" applyBorder="1">
      <alignment vertical="center"/>
    </xf>
    <xf numFmtId="0" fontId="97" fillId="0" borderId="17" xfId="3" applyFont="1" applyBorder="1">
      <alignment vertical="center"/>
    </xf>
    <xf numFmtId="0" fontId="136" fillId="0" borderId="6" xfId="3" applyFont="1" applyBorder="1" applyAlignment="1">
      <alignment vertical="center" shrinkToFit="1"/>
    </xf>
    <xf numFmtId="0" fontId="160" fillId="0" borderId="0" xfId="3" applyFont="1" applyAlignment="1">
      <alignment horizontal="center" vertical="center"/>
    </xf>
    <xf numFmtId="0" fontId="136" fillId="0" borderId="0" xfId="3" applyFont="1" applyAlignment="1">
      <alignment vertical="top"/>
    </xf>
    <xf numFmtId="0" fontId="127" fillId="0" borderId="18" xfId="3" applyFont="1" applyBorder="1">
      <alignment vertical="center"/>
    </xf>
    <xf numFmtId="0" fontId="136" fillId="0" borderId="0" xfId="3" applyFont="1" applyAlignment="1"/>
    <xf numFmtId="0" fontId="162" fillId="0" borderId="0" xfId="3" applyFont="1">
      <alignment vertical="center"/>
    </xf>
    <xf numFmtId="0" fontId="136" fillId="0" borderId="56" xfId="3" applyFont="1" applyBorder="1">
      <alignment vertical="center"/>
    </xf>
    <xf numFmtId="0" fontId="136" fillId="0" borderId="56" xfId="3" applyFont="1" applyBorder="1" applyAlignment="1">
      <alignment horizontal="center" vertical="center"/>
    </xf>
    <xf numFmtId="0" fontId="127" fillId="0" borderId="56" xfId="3" applyFont="1" applyBorder="1">
      <alignment vertical="center"/>
    </xf>
    <xf numFmtId="0" fontId="110" fillId="0" borderId="18" xfId="3" applyBorder="1" applyAlignment="1">
      <alignment horizontal="center" vertical="center"/>
    </xf>
    <xf numFmtId="0" fontId="110" fillId="0" borderId="38" xfId="3" applyBorder="1" applyAlignment="1">
      <alignment horizontal="center" vertical="center"/>
    </xf>
    <xf numFmtId="0" fontId="110" fillId="0" borderId="39" xfId="3" applyBorder="1" applyAlignment="1">
      <alignment horizontal="center" vertical="center"/>
    </xf>
    <xf numFmtId="0" fontId="136" fillId="0" borderId="39" xfId="3" applyFont="1" applyBorder="1" applyAlignment="1">
      <alignment vertical="center" wrapText="1"/>
    </xf>
    <xf numFmtId="0" fontId="163" fillId="0" borderId="53" xfId="3" applyFont="1" applyBorder="1" applyAlignment="1">
      <alignment horizontal="center" vertical="center" shrinkToFit="1"/>
    </xf>
    <xf numFmtId="14" fontId="97" fillId="0" borderId="13" xfId="1" applyNumberFormat="1" applyFont="1" applyBorder="1" applyAlignment="1" applyProtection="1">
      <alignment horizontal="center" vertical="center" shrinkToFit="1"/>
      <protection locked="0"/>
    </xf>
    <xf numFmtId="14" fontId="97" fillId="0" borderId="14" xfId="1" applyNumberFormat="1" applyFont="1" applyBorder="1" applyAlignment="1" applyProtection="1">
      <alignment horizontal="center" vertical="center" shrinkToFit="1"/>
      <protection hidden="1"/>
    </xf>
    <xf numFmtId="14" fontId="97" fillId="0" borderId="14" xfId="1" applyNumberFormat="1" applyFont="1" applyBorder="1" applyAlignment="1" applyProtection="1">
      <alignment horizontal="center" vertical="center" shrinkToFit="1"/>
      <protection locked="0"/>
    </xf>
    <xf numFmtId="14" fontId="97" fillId="0" borderId="15" xfId="1" applyNumberFormat="1" applyFont="1" applyBorder="1" applyAlignment="1" applyProtection="1">
      <alignment horizontal="center" vertical="center" shrinkToFit="1"/>
      <protection hidden="1"/>
    </xf>
    <xf numFmtId="14" fontId="97" fillId="0" borderId="27" xfId="1" applyNumberFormat="1" applyFont="1" applyBorder="1" applyAlignment="1" applyProtection="1">
      <alignment horizontal="center" vertical="center" shrinkToFit="1"/>
      <protection locked="0"/>
    </xf>
    <xf numFmtId="14" fontId="97" fillId="0" borderId="28" xfId="1" applyNumberFormat="1" applyFont="1" applyBorder="1" applyAlignment="1" applyProtection="1">
      <alignment horizontal="center" vertical="center" shrinkToFit="1"/>
      <protection hidden="1"/>
    </xf>
    <xf numFmtId="14" fontId="97" fillId="0" borderId="28" xfId="1" applyNumberFormat="1" applyFont="1" applyBorder="1" applyAlignment="1" applyProtection="1">
      <alignment horizontal="center" vertical="center" shrinkToFit="1"/>
      <protection locked="0"/>
    </xf>
    <xf numFmtId="14" fontId="97" fillId="0" borderId="29" xfId="1" applyNumberFormat="1" applyFont="1" applyBorder="1" applyAlignment="1" applyProtection="1">
      <alignment horizontal="center" vertical="center" shrinkToFit="1"/>
      <protection hidden="1"/>
    </xf>
    <xf numFmtId="0" fontId="105" fillId="0" borderId="0" xfId="0" applyFont="1" applyAlignment="1" applyProtection="1">
      <alignment vertical="center" shrinkToFit="1"/>
      <protection hidden="1"/>
    </xf>
    <xf numFmtId="0" fontId="36" fillId="0" borderId="0" xfId="0" applyFont="1" applyAlignment="1" applyProtection="1">
      <alignment vertical="center" shrinkToFit="1"/>
      <protection locked="0"/>
    </xf>
    <xf numFmtId="0" fontId="126" fillId="0" borderId="0" xfId="3" applyFont="1">
      <alignment vertical="center"/>
    </xf>
    <xf numFmtId="0" fontId="130" fillId="0" borderId="0" xfId="3" applyFont="1" applyAlignment="1" applyProtection="1">
      <alignment vertical="center" shrinkToFit="1"/>
      <protection locked="0"/>
    </xf>
    <xf numFmtId="0" fontId="132" fillId="0" borderId="0" xfId="3" applyFont="1" applyAlignment="1" applyProtection="1">
      <alignment horizontal="left" vertical="center"/>
      <protection locked="0"/>
    </xf>
    <xf numFmtId="0" fontId="132" fillId="0" borderId="0" xfId="3" applyFont="1" applyProtection="1">
      <alignment vertical="center"/>
      <protection locked="0"/>
    </xf>
    <xf numFmtId="0" fontId="132" fillId="0" borderId="0" xfId="3" applyFont="1">
      <alignment vertical="center"/>
    </xf>
    <xf numFmtId="0" fontId="133" fillId="0" borderId="0" xfId="3" applyFont="1" applyAlignment="1" applyProtection="1">
      <alignment vertical="center" shrinkToFit="1"/>
      <protection locked="0"/>
    </xf>
    <xf numFmtId="0" fontId="134" fillId="0" borderId="0" xfId="3" applyFont="1">
      <alignment vertical="center"/>
    </xf>
    <xf numFmtId="0" fontId="132" fillId="0" borderId="0" xfId="3" applyFont="1" applyAlignment="1" applyProtection="1">
      <alignment vertical="center" shrinkToFit="1"/>
      <protection locked="0"/>
    </xf>
    <xf numFmtId="0" fontId="135" fillId="0" borderId="0" xfId="3" applyFont="1" applyAlignment="1">
      <alignment vertical="center" shrinkToFit="1"/>
    </xf>
    <xf numFmtId="0" fontId="135" fillId="0" borderId="0" xfId="3" applyFont="1" applyAlignment="1">
      <alignment horizontal="right" vertical="center"/>
    </xf>
    <xf numFmtId="0" fontId="137" fillId="0" borderId="0" xfId="3" applyFont="1">
      <alignment vertical="center"/>
    </xf>
    <xf numFmtId="0" fontId="140" fillId="0" borderId="0" xfId="3" applyFont="1">
      <alignment vertical="center"/>
    </xf>
    <xf numFmtId="0" fontId="139" fillId="0" borderId="0" xfId="3" applyFont="1" applyAlignment="1">
      <alignment horizontal="center" vertical="center"/>
    </xf>
    <xf numFmtId="0" fontId="139" fillId="0" borderId="0" xfId="3" applyFont="1">
      <alignment vertical="center"/>
    </xf>
    <xf numFmtId="0" fontId="140" fillId="0" borderId="6" xfId="3" applyFont="1" applyBorder="1">
      <alignment vertical="center"/>
    </xf>
    <xf numFmtId="0" fontId="140" fillId="0" borderId="0" xfId="3" applyFont="1" applyAlignment="1"/>
    <xf numFmtId="0" fontId="141" fillId="0" borderId="0" xfId="3" applyFont="1" applyAlignment="1">
      <alignment shrinkToFit="1"/>
    </xf>
    <xf numFmtId="0" fontId="136" fillId="0" borderId="18" xfId="3" applyFont="1" applyBorder="1" applyAlignment="1">
      <alignment vertical="center" wrapText="1"/>
    </xf>
    <xf numFmtId="0" fontId="140" fillId="0" borderId="18" xfId="3" applyFont="1" applyBorder="1">
      <alignment vertical="center"/>
    </xf>
    <xf numFmtId="0" fontId="143" fillId="0" borderId="18" xfId="3" applyFont="1" applyBorder="1">
      <alignment vertical="center"/>
    </xf>
    <xf numFmtId="0" fontId="143" fillId="0" borderId="0" xfId="3" applyFont="1" applyAlignment="1">
      <alignment horizontal="left" vertical="center"/>
    </xf>
    <xf numFmtId="0" fontId="137" fillId="0" borderId="0" xfId="3" applyFont="1" applyAlignment="1">
      <alignment horizontal="left" vertical="center"/>
    </xf>
    <xf numFmtId="0" fontId="137" fillId="0" borderId="6" xfId="3" applyFont="1" applyBorder="1">
      <alignment vertical="center"/>
    </xf>
    <xf numFmtId="0" fontId="135" fillId="0" borderId="0" xfId="3" applyFont="1">
      <alignment vertical="center"/>
    </xf>
    <xf numFmtId="0" fontId="140" fillId="0" borderId="18" xfId="3" applyFont="1" applyBorder="1" applyAlignment="1">
      <alignment vertical="top"/>
    </xf>
    <xf numFmtId="0" fontId="129" fillId="0" borderId="0" xfId="3" applyFont="1" applyAlignment="1">
      <alignment horizontal="left" vertical="center"/>
    </xf>
    <xf numFmtId="0" fontId="140" fillId="0" borderId="0" xfId="3" applyFont="1" applyAlignment="1">
      <alignment vertical="center" shrinkToFit="1"/>
    </xf>
    <xf numFmtId="0" fontId="136" fillId="0" borderId="6" xfId="3" applyFont="1" applyBorder="1" applyAlignment="1">
      <alignment horizontal="left" vertical="center"/>
    </xf>
    <xf numFmtId="0" fontId="140" fillId="0" borderId="0" xfId="3" applyFont="1" applyAlignment="1">
      <alignment horizontal="left" vertical="center" shrinkToFit="1"/>
    </xf>
    <xf numFmtId="0" fontId="136" fillId="0" borderId="0" xfId="3" applyFont="1" applyAlignment="1">
      <alignment horizontal="right" vertical="center"/>
    </xf>
    <xf numFmtId="0" fontId="137" fillId="0" borderId="1" xfId="3" applyFont="1" applyBorder="1" applyAlignment="1">
      <alignment horizontal="center" vertical="top"/>
    </xf>
    <xf numFmtId="0" fontId="135" fillId="0" borderId="18" xfId="3" applyFont="1" applyBorder="1" applyAlignment="1">
      <alignment vertical="center" wrapText="1"/>
    </xf>
    <xf numFmtId="0" fontId="135" fillId="0" borderId="0" xfId="3" applyFont="1" applyAlignment="1">
      <alignment vertical="center" wrapText="1"/>
    </xf>
    <xf numFmtId="0" fontId="135" fillId="0" borderId="4" xfId="3" applyFont="1" applyBorder="1" applyAlignment="1">
      <alignment vertical="center" wrapText="1"/>
    </xf>
    <xf numFmtId="0" fontId="135" fillId="0" borderId="5" xfId="3" applyFont="1" applyBorder="1" applyAlignment="1">
      <alignment vertical="center" wrapText="1"/>
    </xf>
    <xf numFmtId="0" fontId="146" fillId="0" borderId="0" xfId="3" applyFont="1" applyAlignment="1">
      <alignment vertical="center" shrinkToFit="1"/>
    </xf>
    <xf numFmtId="0" fontId="110" fillId="0" borderId="0" xfId="3" applyAlignment="1">
      <alignment vertical="center" shrinkToFit="1"/>
    </xf>
    <xf numFmtId="0" fontId="97" fillId="0" borderId="0" xfId="3" applyFont="1" applyAlignment="1">
      <alignment horizontal="center" vertical="center" shrinkToFit="1"/>
    </xf>
    <xf numFmtId="0" fontId="3" fillId="0" borderId="0" xfId="1" applyFont="1" applyAlignment="1" applyProtection="1">
      <alignment horizontal="left" vertical="center" shrinkToFit="1"/>
      <protection hidden="1"/>
    </xf>
    <xf numFmtId="0" fontId="30" fillId="0" borderId="0" xfId="0" applyFont="1" applyProtection="1">
      <alignment vertical="center"/>
      <protection locked="0"/>
    </xf>
    <xf numFmtId="0" fontId="171" fillId="0" borderId="18" xfId="3" applyFont="1" applyBorder="1">
      <alignment vertical="center"/>
    </xf>
    <xf numFmtId="0" fontId="171" fillId="0" borderId="0" xfId="3" applyFont="1">
      <alignment vertical="center"/>
    </xf>
    <xf numFmtId="0" fontId="172" fillId="0" borderId="0" xfId="3" applyFont="1">
      <alignment vertical="center"/>
    </xf>
    <xf numFmtId="0" fontId="171" fillId="0" borderId="6" xfId="3" applyFont="1" applyBorder="1">
      <alignment vertical="center"/>
    </xf>
    <xf numFmtId="0" fontId="174" fillId="0" borderId="18" xfId="3" applyFont="1" applyBorder="1">
      <alignment vertical="center"/>
    </xf>
    <xf numFmtId="0" fontId="174" fillId="0" borderId="0" xfId="3" applyFont="1">
      <alignment vertical="center"/>
    </xf>
    <xf numFmtId="0" fontId="174" fillId="0" borderId="6" xfId="3" applyFont="1" applyBorder="1">
      <alignment vertical="center"/>
    </xf>
    <xf numFmtId="0" fontId="171" fillId="0" borderId="18" xfId="3" applyFont="1" applyBorder="1" applyAlignment="1"/>
    <xf numFmtId="0" fontId="171" fillId="0" borderId="0" xfId="3" applyFont="1" applyAlignment="1">
      <alignment horizontal="left"/>
    </xf>
    <xf numFmtId="0" fontId="172" fillId="0" borderId="0" xfId="3" applyFont="1" applyAlignment="1">
      <alignment horizontal="left" vertical="center"/>
    </xf>
    <xf numFmtId="0" fontId="171" fillId="0" borderId="0" xfId="3" applyFont="1" applyAlignment="1" applyProtection="1">
      <alignment horizontal="center" vertical="center"/>
      <protection locked="0"/>
    </xf>
    <xf numFmtId="0" fontId="171" fillId="0" borderId="18" xfId="3" applyFont="1" applyBorder="1" applyAlignment="1">
      <alignment horizontal="left" vertical="center"/>
    </xf>
    <xf numFmtId="0" fontId="171" fillId="0" borderId="0" xfId="3" applyFont="1" applyAlignment="1">
      <alignment horizontal="left" vertical="center"/>
    </xf>
    <xf numFmtId="0" fontId="173" fillId="0" borderId="0" xfId="3" applyFont="1">
      <alignment vertical="center"/>
    </xf>
    <xf numFmtId="0" fontId="171" fillId="0" borderId="6" xfId="3" applyFont="1" applyBorder="1" applyAlignment="1">
      <alignment horizontal="left" vertical="center"/>
    </xf>
    <xf numFmtId="0" fontId="171" fillId="0" borderId="0" xfId="3" applyFont="1" applyAlignment="1">
      <alignment horizontal="center" vertical="center"/>
    </xf>
    <xf numFmtId="0" fontId="175" fillId="0" borderId="6" xfId="3" applyFont="1" applyBorder="1">
      <alignment vertical="center"/>
    </xf>
    <xf numFmtId="0" fontId="176" fillId="0" borderId="5" xfId="3" applyFont="1" applyBorder="1" applyAlignment="1">
      <alignment horizontal="center" vertical="center"/>
    </xf>
    <xf numFmtId="0" fontId="171" fillId="0" borderId="0" xfId="3" applyFont="1" applyAlignment="1"/>
    <xf numFmtId="0" fontId="171" fillId="0" borderId="6" xfId="3" applyFont="1" applyBorder="1" applyAlignment="1"/>
    <xf numFmtId="0" fontId="175" fillId="0" borderId="0" xfId="3" applyFont="1">
      <alignment vertical="center"/>
    </xf>
    <xf numFmtId="0" fontId="173" fillId="0" borderId="5" xfId="3" applyFont="1" applyBorder="1">
      <alignment vertical="center"/>
    </xf>
    <xf numFmtId="0" fontId="173" fillId="0" borderId="9" xfId="3" applyFont="1" applyBorder="1">
      <alignment vertical="center"/>
    </xf>
    <xf numFmtId="0" fontId="171" fillId="0" borderId="0" xfId="3" applyFont="1" applyAlignment="1">
      <alignment vertical="center" shrinkToFit="1"/>
    </xf>
    <xf numFmtId="0" fontId="172" fillId="0" borderId="18" xfId="3" applyFont="1" applyBorder="1">
      <alignment vertical="center"/>
    </xf>
    <xf numFmtId="0" fontId="172" fillId="0" borderId="6" xfId="3" applyFont="1" applyBorder="1">
      <alignment vertical="center"/>
    </xf>
    <xf numFmtId="0" fontId="172" fillId="0" borderId="0" xfId="3" applyFont="1" applyAlignment="1">
      <alignment horizontal="center" vertical="center"/>
    </xf>
    <xf numFmtId="0" fontId="173" fillId="0" borderId="0" xfId="3" applyFont="1" applyAlignment="1">
      <alignment horizontal="center" vertical="center"/>
    </xf>
    <xf numFmtId="0" fontId="171" fillId="0" borderId="0" xfId="3" applyFont="1" applyAlignment="1">
      <alignment horizontal="right" vertical="center"/>
    </xf>
    <xf numFmtId="0" fontId="171" fillId="0" borderId="0" xfId="3" applyFont="1" applyAlignment="1">
      <alignment horizontal="distributed" vertical="center"/>
    </xf>
    <xf numFmtId="0" fontId="171" fillId="0" borderId="18" xfId="3" applyFont="1" applyBorder="1" applyAlignment="1">
      <alignment horizontal="center" vertical="center"/>
    </xf>
    <xf numFmtId="0" fontId="173" fillId="0" borderId="0" xfId="3" applyFont="1" applyAlignment="1">
      <alignment horizontal="left" vertical="center"/>
    </xf>
    <xf numFmtId="0" fontId="171" fillId="0" borderId="4" xfId="3" applyFont="1" applyBorder="1">
      <alignment vertical="center"/>
    </xf>
    <xf numFmtId="0" fontId="171" fillId="0" borderId="5" xfId="3" applyFont="1" applyBorder="1">
      <alignment vertical="center"/>
    </xf>
    <xf numFmtId="0" fontId="171" fillId="0" borderId="5" xfId="3" applyFont="1" applyBorder="1" applyAlignment="1">
      <alignment horizontal="left" vertical="center"/>
    </xf>
    <xf numFmtId="0" fontId="172" fillId="0" borderId="5" xfId="3" applyFont="1" applyBorder="1">
      <alignment vertical="center"/>
    </xf>
    <xf numFmtId="0" fontId="171" fillId="0" borderId="9" xfId="3" applyFont="1" applyBorder="1">
      <alignment vertical="center"/>
    </xf>
    <xf numFmtId="0" fontId="172" fillId="0" borderId="0" xfId="3" applyFont="1" applyAlignment="1">
      <alignment vertical="center" shrinkToFit="1"/>
    </xf>
    <xf numFmtId="0" fontId="172" fillId="0" borderId="6" xfId="3" applyFont="1" applyBorder="1" applyAlignment="1">
      <alignment vertical="center" shrinkToFit="1"/>
    </xf>
    <xf numFmtId="0" fontId="179" fillId="0" borderId="0" xfId="3" applyFont="1">
      <alignment vertical="center"/>
    </xf>
    <xf numFmtId="0" fontId="172" fillId="0" borderId="0" xfId="3" applyFont="1" applyAlignment="1">
      <alignment vertical="top"/>
    </xf>
    <xf numFmtId="0" fontId="175" fillId="0" borderId="18" xfId="3" applyFont="1" applyBorder="1">
      <alignment vertical="center"/>
    </xf>
    <xf numFmtId="0" fontId="172" fillId="0" borderId="0" xfId="3" applyFont="1" applyAlignment="1"/>
    <xf numFmtId="0" fontId="181" fillId="0" borderId="0" xfId="3" applyFont="1">
      <alignment vertical="center"/>
    </xf>
    <xf numFmtId="0" fontId="172" fillId="0" borderId="56" xfId="3" applyFont="1" applyBorder="1">
      <alignment vertical="center"/>
    </xf>
    <xf numFmtId="0" fontId="172" fillId="0" borderId="56" xfId="3" applyFont="1" applyBorder="1" applyAlignment="1">
      <alignment horizontal="center" vertical="center"/>
    </xf>
    <xf numFmtId="0" fontId="175" fillId="0" borderId="56" xfId="3" applyFont="1" applyBorder="1">
      <alignment vertical="center"/>
    </xf>
    <xf numFmtId="0" fontId="182" fillId="0" borderId="18" xfId="3" applyFont="1" applyBorder="1" applyAlignment="1">
      <alignment horizontal="distributed" vertical="center" justifyLastLine="1"/>
    </xf>
    <xf numFmtId="0" fontId="182" fillId="0" borderId="0" xfId="3" applyFont="1" applyAlignment="1">
      <alignment horizontal="distributed" vertical="center" justifyLastLine="1"/>
    </xf>
    <xf numFmtId="0" fontId="183" fillId="0" borderId="0" xfId="3" applyFont="1">
      <alignment vertical="center"/>
    </xf>
    <xf numFmtId="0" fontId="182" fillId="0" borderId="0" xfId="3" applyFont="1" applyAlignment="1">
      <alignment vertical="center" shrinkToFit="1"/>
    </xf>
    <xf numFmtId="0" fontId="173" fillId="0" borderId="0" xfId="3" applyFont="1" applyAlignment="1">
      <alignment vertical="center" shrinkToFit="1"/>
    </xf>
    <xf numFmtId="0" fontId="182" fillId="0" borderId="6" xfId="3" applyFont="1" applyBorder="1" applyAlignment="1">
      <alignment vertical="center" shrinkToFit="1"/>
    </xf>
    <xf numFmtId="0" fontId="173" fillId="0" borderId="18" xfId="3" applyFont="1" applyBorder="1" applyAlignment="1">
      <alignment horizontal="center" vertical="center"/>
    </xf>
    <xf numFmtId="0" fontId="172" fillId="0" borderId="0" xfId="3" applyFont="1" applyAlignment="1">
      <alignment vertical="center" wrapText="1"/>
    </xf>
    <xf numFmtId="0" fontId="172" fillId="0" borderId="39" xfId="3" applyFont="1" applyBorder="1">
      <alignment vertical="center"/>
    </xf>
    <xf numFmtId="0" fontId="36" fillId="0" borderId="10" xfId="0" applyFont="1" applyBorder="1" applyAlignment="1" applyProtection="1">
      <alignment horizontal="center" vertical="center"/>
      <protection locked="0"/>
    </xf>
    <xf numFmtId="0" fontId="142" fillId="0" borderId="0" xfId="3" applyFont="1" applyProtection="1">
      <alignment vertical="center"/>
      <protection locked="0"/>
    </xf>
    <xf numFmtId="0" fontId="136" fillId="0" borderId="0" xfId="3" applyFont="1" applyProtection="1">
      <alignment vertical="center"/>
      <protection locked="0"/>
    </xf>
    <xf numFmtId="0" fontId="36" fillId="0" borderId="0" xfId="0" applyFont="1" applyProtection="1">
      <alignment vertical="center"/>
      <protection hidden="1"/>
    </xf>
    <xf numFmtId="0" fontId="3" fillId="0" borderId="1" xfId="1" applyFont="1" applyBorder="1" applyAlignment="1" applyProtection="1">
      <alignment shrinkToFit="1"/>
      <protection hidden="1"/>
    </xf>
    <xf numFmtId="49" fontId="3" fillId="0" borderId="1" xfId="1" applyNumberFormat="1" applyFont="1" applyBorder="1" applyAlignment="1" applyProtection="1">
      <alignment shrinkToFit="1"/>
      <protection hidden="1"/>
    </xf>
    <xf numFmtId="0" fontId="2" fillId="0" borderId="2" xfId="1" applyBorder="1" applyAlignment="1" applyProtection="1">
      <alignment vertical="center" shrinkToFit="1"/>
      <protection hidden="1"/>
    </xf>
    <xf numFmtId="0" fontId="86" fillId="0" borderId="0" xfId="1" applyFont="1" applyAlignment="1" applyProtection="1">
      <alignment vertical="center"/>
      <protection hidden="1"/>
    </xf>
    <xf numFmtId="0" fontId="0" fillId="0" borderId="0" xfId="0" applyAlignment="1" applyProtection="1">
      <alignment vertical="center" shrinkToFit="1"/>
      <protection hidden="1"/>
    </xf>
    <xf numFmtId="0" fontId="195" fillId="0" borderId="0" xfId="0" applyFont="1" applyAlignment="1" applyProtection="1">
      <protection locked="0"/>
    </xf>
    <xf numFmtId="179" fontId="199" fillId="0" borderId="14" xfId="1" applyNumberFormat="1" applyFont="1" applyBorder="1" applyAlignment="1" applyProtection="1">
      <alignment vertical="center" shrinkToFit="1"/>
      <protection hidden="1"/>
    </xf>
    <xf numFmtId="0" fontId="98" fillId="0" borderId="0" xfId="0" applyFont="1" applyAlignment="1" applyProtection="1">
      <alignment vertical="center" wrapText="1"/>
      <protection locked="0"/>
    </xf>
    <xf numFmtId="180" fontId="96" fillId="0" borderId="14" xfId="1" applyNumberFormat="1" applyFont="1" applyBorder="1" applyAlignment="1" applyProtection="1">
      <alignment vertical="center" shrinkToFit="1"/>
      <protection locked="0"/>
    </xf>
    <xf numFmtId="0" fontId="100" fillId="0" borderId="50" xfId="1" applyFont="1" applyBorder="1" applyAlignment="1" applyProtection="1">
      <alignment horizontal="center" vertical="center" shrinkToFit="1"/>
      <protection locked="0"/>
    </xf>
    <xf numFmtId="0" fontId="3" fillId="0" borderId="50" xfId="1" applyFont="1" applyBorder="1" applyAlignment="1" applyProtection="1">
      <alignment horizontal="center" vertical="center" wrapText="1" shrinkToFit="1"/>
      <protection hidden="1"/>
    </xf>
    <xf numFmtId="0" fontId="3" fillId="0" borderId="25" xfId="1" applyFont="1" applyBorder="1" applyAlignment="1" applyProtection="1">
      <alignment shrinkToFit="1"/>
      <protection hidden="1"/>
    </xf>
    <xf numFmtId="0" fontId="201" fillId="0" borderId="15" xfId="1" applyFont="1" applyBorder="1" applyAlignment="1" applyProtection="1">
      <alignment vertical="center" shrinkToFit="1"/>
      <protection locked="0"/>
    </xf>
    <xf numFmtId="0" fontId="201" fillId="0" borderId="13" xfId="1" applyFont="1" applyBorder="1" applyAlignment="1" applyProtection="1">
      <alignment vertical="center" shrinkToFit="1"/>
      <protection hidden="1"/>
    </xf>
    <xf numFmtId="0" fontId="201" fillId="0" borderId="14" xfId="1" applyFont="1" applyBorder="1" applyAlignment="1" applyProtection="1">
      <alignment vertical="center" shrinkToFit="1"/>
      <protection hidden="1"/>
    </xf>
    <xf numFmtId="0" fontId="95" fillId="0" borderId="5" xfId="1" applyFont="1" applyBorder="1" applyAlignment="1" applyProtection="1">
      <alignment horizontal="left" vertical="center" shrinkToFit="1"/>
      <protection hidden="1"/>
    </xf>
    <xf numFmtId="0" fontId="94" fillId="0" borderId="5" xfId="1" applyFont="1" applyBorder="1" applyAlignment="1" applyProtection="1">
      <alignment horizontal="center" vertical="center" wrapText="1" shrinkToFit="1"/>
      <protection hidden="1"/>
    </xf>
    <xf numFmtId="180" fontId="201" fillId="0" borderId="14" xfId="1" applyNumberFormat="1" applyFont="1" applyBorder="1" applyAlignment="1" applyProtection="1">
      <alignment vertical="center" shrinkToFit="1"/>
      <protection hidden="1"/>
    </xf>
    <xf numFmtId="0" fontId="201" fillId="0" borderId="29" xfId="1" applyFont="1" applyBorder="1" applyAlignment="1" applyProtection="1">
      <alignment vertical="center" shrinkToFit="1"/>
      <protection hidden="1"/>
    </xf>
    <xf numFmtId="0" fontId="205" fillId="0" borderId="0" xfId="1" applyFont="1" applyAlignment="1" applyProtection="1">
      <alignment vertical="top"/>
      <protection locked="0"/>
    </xf>
    <xf numFmtId="0" fontId="206" fillId="0" borderId="0" xfId="0" applyFont="1" applyProtection="1">
      <alignment vertical="center"/>
      <protection locked="0"/>
    </xf>
    <xf numFmtId="0" fontId="205" fillId="0" borderId="0" xfId="1" applyFont="1" applyProtection="1">
      <protection locked="0"/>
    </xf>
    <xf numFmtId="0" fontId="205" fillId="0" borderId="0" xfId="1" applyFont="1" applyAlignment="1" applyProtection="1">
      <alignment horizontal="left" vertical="top"/>
      <protection locked="0"/>
    </xf>
    <xf numFmtId="0" fontId="207" fillId="0" borderId="0" xfId="1" applyFont="1" applyAlignment="1" applyProtection="1">
      <alignment vertical="center"/>
      <protection locked="0"/>
    </xf>
    <xf numFmtId="0" fontId="205" fillId="0" borderId="0" xfId="1" applyFont="1" applyAlignment="1" applyProtection="1">
      <alignment vertical="center"/>
      <protection locked="0"/>
    </xf>
    <xf numFmtId="0" fontId="208" fillId="0" borderId="0" xfId="1" applyFont="1" applyProtection="1">
      <protection locked="0"/>
    </xf>
    <xf numFmtId="0" fontId="209" fillId="0" borderId="0" xfId="0" applyFont="1" applyProtection="1">
      <alignment vertical="center"/>
      <protection locked="0"/>
    </xf>
    <xf numFmtId="0" fontId="205" fillId="0" borderId="0" xfId="0" applyFont="1" applyAlignment="1" applyProtection="1">
      <alignment horizontal="left" vertical="center"/>
      <protection locked="0"/>
    </xf>
    <xf numFmtId="0" fontId="205" fillId="0" borderId="0" xfId="0" applyFont="1" applyProtection="1">
      <alignment vertical="center"/>
      <protection locked="0"/>
    </xf>
    <xf numFmtId="0" fontId="195" fillId="0" borderId="0" xfId="0" applyFont="1" applyAlignment="1" applyProtection="1">
      <alignment horizontal="center" vertical="center"/>
      <protection locked="0"/>
    </xf>
    <xf numFmtId="0" fontId="217" fillId="0" borderId="0" xfId="0" applyFont="1" applyAlignment="1" applyProtection="1">
      <alignment horizontal="center" vertical="center" wrapText="1"/>
      <protection hidden="1"/>
    </xf>
    <xf numFmtId="0" fontId="195" fillId="0" borderId="14" xfId="0" applyFont="1" applyBorder="1" applyAlignment="1" applyProtection="1">
      <alignment horizontal="center" vertical="center"/>
      <protection locked="0"/>
    </xf>
    <xf numFmtId="0" fontId="2" fillId="0" borderId="4" xfId="1" applyBorder="1" applyAlignment="1" applyProtection="1">
      <alignment vertical="center"/>
      <protection hidden="1"/>
    </xf>
    <xf numFmtId="0" fontId="221" fillId="0" borderId="5" xfId="1" applyFont="1" applyBorder="1" applyAlignment="1" applyProtection="1">
      <alignment horizontal="center"/>
      <protection hidden="1"/>
    </xf>
    <xf numFmtId="0" fontId="221" fillId="0" borderId="5" xfId="1" applyFont="1" applyBorder="1" applyProtection="1">
      <protection hidden="1"/>
    </xf>
    <xf numFmtId="0" fontId="0" fillId="0" borderId="5" xfId="0" applyBorder="1" applyProtection="1">
      <alignment vertical="center"/>
      <protection hidden="1"/>
    </xf>
    <xf numFmtId="0" fontId="222" fillId="0" borderId="0" xfId="1" applyFont="1" applyAlignment="1" applyProtection="1">
      <alignment vertical="center"/>
      <protection hidden="1"/>
    </xf>
    <xf numFmtId="0" fontId="153" fillId="0" borderId="0" xfId="1" applyFont="1" applyAlignment="1" applyProtection="1">
      <alignment vertical="center"/>
      <protection hidden="1"/>
    </xf>
    <xf numFmtId="0" fontId="94" fillId="0" borderId="5" xfId="1" applyFont="1" applyBorder="1" applyAlignment="1" applyProtection="1">
      <alignment vertical="center"/>
      <protection hidden="1"/>
    </xf>
    <xf numFmtId="0" fontId="195" fillId="0" borderId="0" xfId="0" applyFont="1" applyAlignment="1" applyProtection="1">
      <alignment shrinkToFit="1"/>
      <protection locked="0"/>
    </xf>
    <xf numFmtId="0" fontId="195" fillId="0" borderId="0" xfId="0" applyFont="1" applyAlignment="1" applyProtection="1">
      <alignment vertical="center" shrinkToFit="1"/>
      <protection hidden="1"/>
    </xf>
    <xf numFmtId="0" fontId="2" fillId="0" borderId="3" xfId="1" applyBorder="1" applyAlignment="1" applyProtection="1">
      <alignment vertical="center" shrinkToFit="1"/>
      <protection hidden="1"/>
    </xf>
    <xf numFmtId="0" fontId="225" fillId="0" borderId="0" xfId="0" applyFont="1" applyProtection="1">
      <alignment vertical="center"/>
      <protection locked="0"/>
    </xf>
    <xf numFmtId="0" fontId="226" fillId="0" borderId="0" xfId="0" applyFont="1" applyProtection="1">
      <alignment vertical="center"/>
      <protection locked="0"/>
    </xf>
    <xf numFmtId="0" fontId="125" fillId="0" borderId="5" xfId="1" applyFont="1" applyBorder="1" applyAlignment="1" applyProtection="1">
      <alignment vertical="center" shrinkToFit="1"/>
      <protection locked="0"/>
    </xf>
    <xf numFmtId="0" fontId="227" fillId="0" borderId="14" xfId="0" applyFont="1" applyBorder="1" applyAlignment="1" applyProtection="1">
      <alignment horizontal="center" vertical="center"/>
      <protection locked="0"/>
    </xf>
    <xf numFmtId="0" fontId="196" fillId="0" borderId="13" xfId="1" applyFont="1" applyBorder="1" applyAlignment="1" applyProtection="1">
      <alignment horizontal="center" vertical="center" wrapText="1"/>
      <protection hidden="1"/>
    </xf>
    <xf numFmtId="0" fontId="196" fillId="0" borderId="14" xfId="1" applyFont="1" applyBorder="1" applyAlignment="1" applyProtection="1">
      <alignment horizontal="center" vertical="center" wrapText="1"/>
      <protection hidden="1"/>
    </xf>
    <xf numFmtId="0" fontId="196" fillId="0" borderId="15" xfId="1" applyFont="1" applyBorder="1" applyAlignment="1" applyProtection="1">
      <alignment horizontal="center" vertical="center" wrapText="1"/>
      <protection hidden="1"/>
    </xf>
    <xf numFmtId="0" fontId="115" fillId="0" borderId="0" xfId="0" applyFont="1" applyAlignment="1" applyProtection="1">
      <alignment horizontal="left" vertical="center"/>
      <protection locked="0"/>
    </xf>
    <xf numFmtId="0" fontId="119" fillId="0" borderId="0" xfId="0" applyFont="1" applyAlignment="1" applyProtection="1">
      <alignment horizontal="left" vertical="center"/>
      <protection locked="0"/>
    </xf>
    <xf numFmtId="0" fontId="205" fillId="0" borderId="0" xfId="1" applyFont="1" applyAlignment="1" applyProtection="1">
      <alignment horizontal="left" vertical="center" wrapText="1"/>
      <protection locked="0"/>
    </xf>
    <xf numFmtId="0" fontId="205" fillId="0" borderId="0" xfId="1" applyFont="1" applyAlignment="1" applyProtection="1">
      <alignment horizontal="left" vertical="center"/>
      <protection locked="0"/>
    </xf>
    <xf numFmtId="184" fontId="125" fillId="0" borderId="14" xfId="1" applyNumberFormat="1" applyFont="1" applyBorder="1" applyAlignment="1" applyProtection="1">
      <alignment horizontal="center" vertical="center" shrinkToFit="1"/>
      <protection locked="0"/>
    </xf>
    <xf numFmtId="0" fontId="3" fillId="0" borderId="48" xfId="1" applyFont="1" applyBorder="1" applyAlignment="1" applyProtection="1">
      <alignment horizontal="center" vertical="center" wrapText="1"/>
      <protection hidden="1"/>
    </xf>
    <xf numFmtId="0" fontId="3" fillId="0" borderId="25" xfId="1" applyFont="1" applyBorder="1" applyAlignment="1" applyProtection="1">
      <alignment horizontal="center" vertical="center" wrapText="1"/>
      <protection hidden="1"/>
    </xf>
    <xf numFmtId="0" fontId="3" fillId="0" borderId="26" xfId="1" applyFont="1" applyBorder="1" applyAlignment="1" applyProtection="1">
      <alignment horizontal="center" vertical="center" wrapText="1"/>
      <protection hidden="1"/>
    </xf>
    <xf numFmtId="0" fontId="3" fillId="0" borderId="21" xfId="1" applyFont="1" applyBorder="1" applyAlignment="1" applyProtection="1">
      <alignment horizontal="center" vertical="center" wrapText="1"/>
      <protection hidden="1"/>
    </xf>
    <xf numFmtId="0" fontId="3" fillId="0" borderId="5" xfId="1" applyFont="1" applyBorder="1" applyAlignment="1" applyProtection="1">
      <alignment horizontal="center" vertical="center" wrapText="1"/>
      <protection hidden="1"/>
    </xf>
    <xf numFmtId="0" fontId="3" fillId="0" borderId="9" xfId="1" applyFont="1" applyBorder="1" applyAlignment="1" applyProtection="1">
      <alignment horizontal="center" vertical="center" wrapText="1"/>
      <protection hidden="1"/>
    </xf>
    <xf numFmtId="0" fontId="3" fillId="0" borderId="24" xfId="1" applyFont="1" applyBorder="1" applyAlignment="1" applyProtection="1">
      <alignment horizontal="center" vertical="center" wrapText="1"/>
      <protection hidden="1"/>
    </xf>
    <xf numFmtId="0" fontId="3" fillId="0" borderId="4" xfId="1" applyFont="1" applyBorder="1" applyAlignment="1" applyProtection="1">
      <alignment horizontal="center" vertical="center" wrapText="1"/>
      <protection hidden="1"/>
    </xf>
    <xf numFmtId="0" fontId="3" fillId="0" borderId="47" xfId="1" applyFont="1" applyBorder="1" applyAlignment="1" applyProtection="1">
      <alignment horizontal="center" vertical="center" wrapText="1"/>
      <protection hidden="1"/>
    </xf>
    <xf numFmtId="0" fontId="3" fillId="0" borderId="19" xfId="1" applyFont="1" applyBorder="1" applyAlignment="1" applyProtection="1">
      <alignment horizontal="center" vertical="center" wrapText="1"/>
      <protection hidden="1"/>
    </xf>
    <xf numFmtId="0" fontId="100" fillId="0" borderId="1" xfId="1" applyFont="1" applyBorder="1" applyAlignment="1" applyProtection="1">
      <alignment horizontal="left" vertical="center" wrapText="1"/>
      <protection locked="0"/>
    </xf>
    <xf numFmtId="0" fontId="100" fillId="0" borderId="2" xfId="1" applyFont="1" applyBorder="1" applyAlignment="1" applyProtection="1">
      <alignment horizontal="left" vertical="center" wrapText="1"/>
      <protection locked="0"/>
    </xf>
    <xf numFmtId="0" fontId="100" fillId="0" borderId="0" xfId="1" applyFont="1" applyAlignment="1" applyProtection="1">
      <alignment horizontal="left" vertical="center" wrapText="1"/>
      <protection locked="0"/>
    </xf>
    <xf numFmtId="0" fontId="100" fillId="0" borderId="3" xfId="1" applyFont="1" applyBorder="1" applyAlignment="1" applyProtection="1">
      <alignment horizontal="left" vertical="center" wrapText="1"/>
      <protection locked="0"/>
    </xf>
    <xf numFmtId="0" fontId="100" fillId="0" borderId="5" xfId="1" applyFont="1" applyBorder="1" applyAlignment="1" applyProtection="1">
      <alignment horizontal="left" vertical="center" wrapText="1"/>
      <protection locked="0"/>
    </xf>
    <xf numFmtId="0" fontId="100" fillId="0" borderId="19" xfId="1" applyFont="1" applyBorder="1" applyAlignment="1" applyProtection="1">
      <alignment horizontal="left" vertical="center" wrapText="1"/>
      <protection locked="0"/>
    </xf>
    <xf numFmtId="0" fontId="3" fillId="0" borderId="20" xfId="1" applyFont="1" applyBorder="1" applyAlignment="1" applyProtection="1">
      <alignment horizontal="center" vertical="center" wrapText="1"/>
      <protection hidden="1"/>
    </xf>
    <xf numFmtId="0" fontId="3" fillId="0" borderId="1" xfId="1" applyFont="1" applyBorder="1" applyAlignment="1" applyProtection="1">
      <alignment horizontal="center" vertical="center" wrapText="1"/>
      <protection hidden="1"/>
    </xf>
    <xf numFmtId="0" fontId="3" fillId="0" borderId="17" xfId="1" applyFont="1" applyBorder="1" applyAlignment="1" applyProtection="1">
      <alignment horizontal="center" vertical="center" wrapText="1"/>
      <protection hidden="1"/>
    </xf>
    <xf numFmtId="0" fontId="3" fillId="0" borderId="36" xfId="1" applyFont="1" applyBorder="1" applyAlignment="1" applyProtection="1">
      <alignment horizontal="center" vertical="center" wrapText="1"/>
      <protection hidden="1"/>
    </xf>
    <xf numFmtId="0" fontId="3" fillId="0" borderId="0" xfId="1" applyFont="1" applyAlignment="1" applyProtection="1">
      <alignment horizontal="center" vertical="center" wrapText="1"/>
      <protection hidden="1"/>
    </xf>
    <xf numFmtId="0" fontId="3" fillId="0" borderId="6" xfId="1" applyFont="1" applyBorder="1" applyAlignment="1" applyProtection="1">
      <alignment horizontal="center" vertical="center" wrapText="1"/>
      <protection hidden="1"/>
    </xf>
    <xf numFmtId="0" fontId="227" fillId="0" borderId="14" xfId="0" applyFont="1" applyBorder="1" applyAlignment="1" applyProtection="1">
      <alignment horizontal="center" vertical="center" shrinkToFit="1"/>
      <protection locked="0"/>
    </xf>
    <xf numFmtId="0" fontId="125" fillId="0" borderId="66" xfId="1" applyFont="1" applyBorder="1" applyAlignment="1" applyProtection="1">
      <alignment horizontal="center" vertical="center" shrinkToFit="1"/>
      <protection locked="0"/>
    </xf>
    <xf numFmtId="0" fontId="125" fillId="0" borderId="67" xfId="1" applyFont="1" applyBorder="1" applyAlignment="1" applyProtection="1">
      <alignment horizontal="center" vertical="center" shrinkToFit="1"/>
      <protection locked="0"/>
    </xf>
    <xf numFmtId="0" fontId="125" fillId="0" borderId="68" xfId="1" applyFont="1" applyBorder="1" applyAlignment="1" applyProtection="1">
      <alignment horizontal="center" vertical="center" shrinkToFit="1"/>
      <protection locked="0"/>
    </xf>
    <xf numFmtId="0" fontId="125" fillId="0" borderId="69" xfId="1" applyFont="1" applyBorder="1" applyAlignment="1" applyProtection="1">
      <alignment horizontal="center" vertical="center" shrinkToFit="1"/>
      <protection locked="0"/>
    </xf>
    <xf numFmtId="0" fontId="100" fillId="0" borderId="16" xfId="1" applyFont="1" applyBorder="1" applyAlignment="1" applyProtection="1">
      <alignment horizontal="center" vertical="center" shrinkToFit="1"/>
      <protection locked="0"/>
    </xf>
    <xf numFmtId="0" fontId="100" fillId="0" borderId="17" xfId="1" applyFont="1" applyBorder="1" applyAlignment="1" applyProtection="1">
      <alignment horizontal="center" vertical="center" shrinkToFit="1"/>
      <protection locked="0"/>
    </xf>
    <xf numFmtId="0" fontId="100" fillId="0" borderId="18" xfId="1" applyFont="1" applyBorder="1" applyAlignment="1" applyProtection="1">
      <alignment horizontal="center" vertical="center" shrinkToFit="1"/>
      <protection locked="0"/>
    </xf>
    <xf numFmtId="0" fontId="100" fillId="0" borderId="6" xfId="1" applyFont="1" applyBorder="1" applyAlignment="1" applyProtection="1">
      <alignment horizontal="center" vertical="center" shrinkToFit="1"/>
      <protection locked="0"/>
    </xf>
    <xf numFmtId="0" fontId="100" fillId="0" borderId="4" xfId="1" applyFont="1" applyBorder="1" applyAlignment="1" applyProtection="1">
      <alignment horizontal="center" vertical="center" shrinkToFit="1"/>
      <protection locked="0"/>
    </xf>
    <xf numFmtId="0" fontId="100" fillId="0" borderId="9" xfId="1" applyFont="1" applyBorder="1" applyAlignment="1" applyProtection="1">
      <alignment horizontal="center" vertical="center" shrinkToFit="1"/>
      <protection locked="0"/>
    </xf>
    <xf numFmtId="0" fontId="100" fillId="0" borderId="1" xfId="1" applyFont="1" applyBorder="1" applyAlignment="1" applyProtection="1">
      <alignment horizontal="center" vertical="center" shrinkToFit="1"/>
      <protection locked="0"/>
    </xf>
    <xf numFmtId="0" fontId="100" fillId="0" borderId="0" xfId="1" applyFont="1" applyAlignment="1" applyProtection="1">
      <alignment horizontal="center" vertical="center" shrinkToFit="1"/>
      <protection locked="0"/>
    </xf>
    <xf numFmtId="0" fontId="100" fillId="0" borderId="5" xfId="1" applyFont="1" applyBorder="1" applyAlignment="1" applyProtection="1">
      <alignment horizontal="center" vertical="center" shrinkToFit="1"/>
      <protection locked="0"/>
    </xf>
    <xf numFmtId="0" fontId="3" fillId="0" borderId="0" xfId="1" applyFont="1" applyAlignment="1" applyProtection="1">
      <alignment horizontal="left"/>
      <protection hidden="1"/>
    </xf>
    <xf numFmtId="0" fontId="125" fillId="0" borderId="20" xfId="1" applyFont="1" applyBorder="1" applyAlignment="1" applyProtection="1">
      <alignment horizontal="center" vertical="center" shrinkToFit="1"/>
      <protection locked="0"/>
    </xf>
    <xf numFmtId="0" fontId="125" fillId="0" borderId="1" xfId="1" applyFont="1" applyBorder="1" applyAlignment="1" applyProtection="1">
      <alignment horizontal="center" vertical="center" shrinkToFit="1"/>
      <protection locked="0"/>
    </xf>
    <xf numFmtId="0" fontId="125" fillId="0" borderId="17" xfId="1" applyFont="1" applyBorder="1" applyAlignment="1" applyProtection="1">
      <alignment horizontal="center" vertical="center" shrinkToFit="1"/>
      <protection locked="0"/>
    </xf>
    <xf numFmtId="0" fontId="125" fillId="0" borderId="10" xfId="1" applyFont="1" applyBorder="1" applyAlignment="1" applyProtection="1">
      <alignment horizontal="center" vertical="center" shrinkToFit="1"/>
      <protection locked="0"/>
    </xf>
    <xf numFmtId="31" fontId="228" fillId="0" borderId="10" xfId="1" applyNumberFormat="1" applyFont="1" applyBorder="1" applyAlignment="1" applyProtection="1">
      <alignment horizontal="center" vertical="center" shrinkToFit="1"/>
      <protection locked="0"/>
    </xf>
    <xf numFmtId="0" fontId="125" fillId="0" borderId="16" xfId="1" applyFont="1" applyBorder="1" applyAlignment="1" applyProtection="1">
      <alignment horizontal="center" vertical="center" shrinkToFit="1"/>
      <protection locked="0"/>
    </xf>
    <xf numFmtId="0" fontId="125" fillId="0" borderId="13" xfId="1" applyFont="1" applyBorder="1" applyAlignment="1" applyProtection="1">
      <alignment horizontal="center" vertical="center" shrinkToFit="1"/>
      <protection locked="0"/>
    </xf>
    <xf numFmtId="0" fontId="125" fillId="0" borderId="14" xfId="1" applyFont="1" applyBorder="1" applyAlignment="1" applyProtection="1">
      <alignment horizontal="center" vertical="center" shrinkToFit="1"/>
      <protection locked="0"/>
    </xf>
    <xf numFmtId="0" fontId="125" fillId="0" borderId="15" xfId="1" applyFont="1" applyBorder="1" applyAlignment="1" applyProtection="1">
      <alignment horizontal="center" vertical="center" shrinkToFit="1"/>
      <protection locked="0"/>
    </xf>
    <xf numFmtId="0" fontId="125" fillId="0" borderId="35" xfId="1" applyFont="1" applyBorder="1" applyAlignment="1" applyProtection="1">
      <alignment horizontal="center" vertical="center" shrinkToFit="1"/>
      <protection locked="0"/>
    </xf>
    <xf numFmtId="0" fontId="3" fillId="0" borderId="1" xfId="1" applyFont="1" applyBorder="1" applyAlignment="1" applyProtection="1">
      <alignment horizontal="center" vertical="center"/>
      <protection hidden="1"/>
    </xf>
    <xf numFmtId="0" fontId="3" fillId="0" borderId="17" xfId="1" applyFont="1" applyBorder="1" applyAlignment="1" applyProtection="1">
      <alignment horizontal="center" vertical="center"/>
      <protection hidden="1"/>
    </xf>
    <xf numFmtId="0" fontId="3" fillId="0" borderId="36" xfId="1" applyFont="1" applyBorder="1" applyAlignment="1" applyProtection="1">
      <alignment horizontal="center" vertical="center"/>
      <protection hidden="1"/>
    </xf>
    <xf numFmtId="0" fontId="3" fillId="0" borderId="0" xfId="1" applyFont="1" applyAlignment="1" applyProtection="1">
      <alignment horizontal="center" vertical="center"/>
      <protection hidden="1"/>
    </xf>
    <xf numFmtId="0" fontId="3" fillId="0" borderId="6" xfId="1" applyFont="1" applyBorder="1" applyAlignment="1" applyProtection="1">
      <alignment horizontal="center" vertical="center"/>
      <protection hidden="1"/>
    </xf>
    <xf numFmtId="0" fontId="3" fillId="0" borderId="21" xfId="1" applyFont="1" applyBorder="1" applyAlignment="1" applyProtection="1">
      <alignment horizontal="center" vertical="center"/>
      <protection hidden="1"/>
    </xf>
    <xf numFmtId="0" fontId="3" fillId="0" borderId="5" xfId="1" applyFont="1" applyBorder="1" applyAlignment="1" applyProtection="1">
      <alignment horizontal="center" vertical="center"/>
      <protection hidden="1"/>
    </xf>
    <xf numFmtId="0" fontId="3" fillId="0" borderId="9" xfId="1" applyFont="1" applyBorder="1" applyAlignment="1" applyProtection="1">
      <alignment horizontal="center" vertical="center"/>
      <protection hidden="1"/>
    </xf>
    <xf numFmtId="0" fontId="100" fillId="0" borderId="16" xfId="1" applyFont="1" applyBorder="1" applyAlignment="1" applyProtection="1">
      <alignment horizontal="left" vertical="center" shrinkToFit="1"/>
      <protection locked="0"/>
    </xf>
    <xf numFmtId="0" fontId="100" fillId="0" borderId="1" xfId="1" applyFont="1" applyBorder="1" applyAlignment="1" applyProtection="1">
      <alignment horizontal="left" vertical="center" shrinkToFit="1"/>
      <protection locked="0"/>
    </xf>
    <xf numFmtId="0" fontId="100" fillId="0" borderId="17" xfId="1" applyFont="1" applyBorder="1" applyAlignment="1" applyProtection="1">
      <alignment horizontal="left" vertical="center" shrinkToFit="1"/>
      <protection locked="0"/>
    </xf>
    <xf numFmtId="0" fontId="100" fillId="0" borderId="18" xfId="1" applyFont="1" applyBorder="1" applyAlignment="1" applyProtection="1">
      <alignment horizontal="left" vertical="center" shrinkToFit="1"/>
      <protection locked="0"/>
    </xf>
    <xf numFmtId="0" fontId="100" fillId="0" borderId="0" xfId="1" applyFont="1" applyAlignment="1" applyProtection="1">
      <alignment horizontal="left" vertical="center" shrinkToFit="1"/>
      <protection locked="0"/>
    </xf>
    <xf numFmtId="0" fontId="100" fillId="0" borderId="6" xfId="1" applyFont="1" applyBorder="1" applyAlignment="1" applyProtection="1">
      <alignment horizontal="left" vertical="center" shrinkToFit="1"/>
      <protection locked="0"/>
    </xf>
    <xf numFmtId="0" fontId="100" fillId="0" borderId="4" xfId="1" applyFont="1" applyBorder="1" applyAlignment="1" applyProtection="1">
      <alignment horizontal="left" vertical="center" shrinkToFit="1"/>
      <protection locked="0"/>
    </xf>
    <xf numFmtId="0" fontId="100" fillId="0" borderId="5" xfId="1" applyFont="1" applyBorder="1" applyAlignment="1" applyProtection="1">
      <alignment horizontal="left" vertical="center" shrinkToFit="1"/>
      <protection locked="0"/>
    </xf>
    <xf numFmtId="0" fontId="100" fillId="0" borderId="9" xfId="1" applyFont="1" applyBorder="1" applyAlignment="1" applyProtection="1">
      <alignment horizontal="left" vertical="center" shrinkToFit="1"/>
      <protection locked="0"/>
    </xf>
    <xf numFmtId="0" fontId="100" fillId="0" borderId="3" xfId="1" applyFont="1" applyBorder="1" applyAlignment="1" applyProtection="1">
      <alignment horizontal="center" vertical="center" shrinkToFit="1"/>
      <protection locked="0"/>
    </xf>
    <xf numFmtId="0" fontId="100" fillId="0" borderId="19" xfId="1" applyFont="1" applyBorder="1" applyAlignment="1" applyProtection="1">
      <alignment horizontal="center" vertical="center" shrinkToFit="1"/>
      <protection locked="0"/>
    </xf>
    <xf numFmtId="0" fontId="3" fillId="0" borderId="0" xfId="1" applyFont="1" applyAlignment="1" applyProtection="1">
      <alignment horizontal="center" vertical="center" shrinkToFit="1"/>
      <protection locked="0"/>
    </xf>
    <xf numFmtId="0" fontId="125" fillId="0" borderId="32" xfId="1" applyFont="1" applyBorder="1" applyAlignment="1" applyProtection="1">
      <alignment horizontal="center" vertical="center" shrinkToFit="1"/>
      <protection locked="0"/>
    </xf>
    <xf numFmtId="0" fontId="125" fillId="0" borderId="10" xfId="1" applyFont="1" applyBorder="1" applyAlignment="1" applyProtection="1">
      <alignment horizontal="left" vertical="center" shrinkToFit="1"/>
      <protection locked="0"/>
    </xf>
    <xf numFmtId="0" fontId="125" fillId="0" borderId="22" xfId="1" applyFont="1" applyBorder="1" applyAlignment="1" applyProtection="1">
      <alignment horizontal="left" vertical="center" shrinkToFit="1"/>
      <protection locked="0"/>
    </xf>
    <xf numFmtId="0" fontId="208" fillId="0" borderId="24" xfId="1" applyFont="1" applyBorder="1" applyAlignment="1" applyProtection="1">
      <alignment horizontal="center" vertical="center" shrinkToFit="1"/>
      <protection locked="0"/>
    </xf>
    <xf numFmtId="0" fontId="208" fillId="0" borderId="25" xfId="1" applyFont="1" applyBorder="1" applyAlignment="1" applyProtection="1">
      <alignment horizontal="center" vertical="center" shrinkToFit="1"/>
      <protection locked="0"/>
    </xf>
    <xf numFmtId="0" fontId="208" fillId="0" borderId="26" xfId="1" applyFont="1" applyBorder="1" applyAlignment="1" applyProtection="1">
      <alignment horizontal="center" vertical="center" shrinkToFit="1"/>
      <protection locked="0"/>
    </xf>
    <xf numFmtId="0" fontId="208" fillId="0" borderId="4" xfId="1" applyFont="1" applyBorder="1" applyAlignment="1" applyProtection="1">
      <alignment horizontal="center" vertical="center" shrinkToFit="1"/>
      <protection locked="0"/>
    </xf>
    <xf numFmtId="0" fontId="208" fillId="0" borderId="5" xfId="1" applyFont="1" applyBorder="1" applyAlignment="1" applyProtection="1">
      <alignment horizontal="center" vertical="center" shrinkToFit="1"/>
      <protection locked="0"/>
    </xf>
    <xf numFmtId="0" fontId="208" fillId="0" borderId="9" xfId="1" applyFont="1" applyBorder="1" applyAlignment="1" applyProtection="1">
      <alignment horizontal="center" vertical="center" shrinkToFit="1"/>
      <protection locked="0"/>
    </xf>
    <xf numFmtId="0" fontId="6" fillId="0" borderId="24" xfId="1" applyFont="1" applyBorder="1" applyAlignment="1" applyProtection="1">
      <alignment horizontal="center" vertical="center" wrapText="1" shrinkToFit="1"/>
      <protection hidden="1"/>
    </xf>
    <xf numFmtId="0" fontId="2" fillId="0" borderId="25" xfId="1" applyBorder="1" applyProtection="1">
      <protection hidden="1"/>
    </xf>
    <xf numFmtId="0" fontId="2" fillId="0" borderId="26" xfId="1" applyBorder="1" applyProtection="1">
      <protection hidden="1"/>
    </xf>
    <xf numFmtId="0" fontId="2" fillId="0" borderId="4" xfId="1" applyBorder="1" applyProtection="1">
      <protection hidden="1"/>
    </xf>
    <xf numFmtId="0" fontId="2" fillId="0" borderId="5" xfId="1" applyBorder="1" applyProtection="1">
      <protection hidden="1"/>
    </xf>
    <xf numFmtId="0" fontId="2" fillId="0" borderId="9" xfId="1" applyBorder="1" applyProtection="1">
      <protection hidden="1"/>
    </xf>
    <xf numFmtId="31" fontId="228" fillId="0" borderId="25" xfId="1" applyNumberFormat="1" applyFont="1" applyBorder="1" applyAlignment="1" applyProtection="1">
      <alignment horizontal="center" vertical="center" shrinkToFit="1"/>
      <protection locked="0"/>
    </xf>
    <xf numFmtId="31" fontId="228" fillId="0" borderId="47" xfId="1" applyNumberFormat="1" applyFont="1" applyBorder="1" applyAlignment="1" applyProtection="1">
      <alignment horizontal="center" vertical="center" shrinkToFit="1"/>
      <protection locked="0"/>
    </xf>
    <xf numFmtId="31" fontId="228" fillId="0" borderId="5" xfId="1" applyNumberFormat="1" applyFont="1" applyBorder="1" applyAlignment="1" applyProtection="1">
      <alignment horizontal="center" vertical="center" shrinkToFit="1"/>
      <protection locked="0"/>
    </xf>
    <xf numFmtId="31" fontId="228" fillId="0" borderId="19" xfId="1" applyNumberFormat="1" applyFont="1" applyBorder="1" applyAlignment="1" applyProtection="1">
      <alignment horizontal="center" vertical="center" shrinkToFit="1"/>
      <protection locked="0"/>
    </xf>
    <xf numFmtId="0" fontId="125" fillId="0" borderId="44" xfId="1" applyFont="1" applyBorder="1" applyAlignment="1" applyProtection="1">
      <alignment horizontal="center" vertical="center" shrinkToFit="1"/>
      <protection locked="0"/>
    </xf>
    <xf numFmtId="0" fontId="125" fillId="0" borderId="45" xfId="1" applyFont="1" applyBorder="1" applyAlignment="1" applyProtection="1">
      <alignment horizontal="center" vertical="center" shrinkToFit="1"/>
      <protection locked="0"/>
    </xf>
    <xf numFmtId="31" fontId="228" fillId="0" borderId="45" xfId="1" applyNumberFormat="1" applyFont="1" applyBorder="1" applyAlignment="1" applyProtection="1">
      <alignment horizontal="center" vertical="center" shrinkToFit="1"/>
      <protection locked="0"/>
    </xf>
    <xf numFmtId="0" fontId="125" fillId="0" borderId="45" xfId="1" applyFont="1" applyBorder="1" applyAlignment="1" applyProtection="1">
      <alignment horizontal="left" vertical="center" shrinkToFit="1"/>
      <protection locked="0"/>
    </xf>
    <xf numFmtId="0" fontId="125" fillId="0" borderId="46" xfId="1" applyFont="1" applyBorder="1" applyAlignment="1" applyProtection="1">
      <alignment horizontal="left" vertical="center" shrinkToFit="1"/>
      <protection locked="0"/>
    </xf>
    <xf numFmtId="0" fontId="6" fillId="0" borderId="83" xfId="1" applyFont="1" applyBorder="1" applyAlignment="1" applyProtection="1">
      <alignment horizontal="center" vertical="center" wrapText="1"/>
      <protection hidden="1"/>
    </xf>
    <xf numFmtId="0" fontId="6" fillId="0" borderId="84" xfId="1" applyFont="1" applyBorder="1" applyAlignment="1" applyProtection="1">
      <alignment horizontal="center" vertical="center" wrapText="1"/>
      <protection hidden="1"/>
    </xf>
    <xf numFmtId="0" fontId="6" fillId="0" borderId="85" xfId="1" applyFont="1" applyBorder="1" applyAlignment="1" applyProtection="1">
      <alignment horizontal="center" vertical="center" wrapText="1"/>
      <protection hidden="1"/>
    </xf>
    <xf numFmtId="0" fontId="6" fillId="0" borderId="86" xfId="1" applyFont="1" applyBorder="1" applyAlignment="1" applyProtection="1">
      <alignment horizontal="center" vertical="center" wrapText="1"/>
      <protection hidden="1"/>
    </xf>
    <xf numFmtId="0" fontId="6" fillId="0" borderId="87" xfId="1" applyFont="1" applyBorder="1" applyAlignment="1" applyProtection="1">
      <alignment horizontal="center" vertical="center" wrapText="1"/>
      <protection hidden="1"/>
    </xf>
    <xf numFmtId="0" fontId="6" fillId="0" borderId="88" xfId="1" applyFont="1" applyBorder="1" applyAlignment="1" applyProtection="1">
      <alignment horizontal="center" vertical="center" wrapText="1"/>
      <protection hidden="1"/>
    </xf>
    <xf numFmtId="0" fontId="125" fillId="0" borderId="0" xfId="2" applyFont="1" applyAlignment="1" applyProtection="1">
      <alignment horizontal="right" shrinkToFit="1"/>
      <protection hidden="1"/>
    </xf>
    <xf numFmtId="0" fontId="7" fillId="0" borderId="0" xfId="1" applyFont="1" applyAlignment="1" applyProtection="1">
      <alignment horizontal="left" vertical="center"/>
      <protection hidden="1"/>
    </xf>
    <xf numFmtId="0" fontId="7" fillId="0" borderId="5" xfId="1" applyFont="1" applyBorder="1" applyAlignment="1" applyProtection="1">
      <alignment horizontal="center" vertical="center"/>
      <protection hidden="1"/>
    </xf>
    <xf numFmtId="0" fontId="3" fillId="0" borderId="0" xfId="1" applyFont="1" applyAlignment="1" applyProtection="1">
      <alignment horizontal="center"/>
      <protection hidden="1"/>
    </xf>
    <xf numFmtId="0" fontId="125" fillId="0" borderId="0" xfId="1" applyFont="1" applyAlignment="1" applyProtection="1">
      <alignment horizontal="center" vertical="center"/>
      <protection locked="0"/>
    </xf>
    <xf numFmtId="0" fontId="125" fillId="0" borderId="5" xfId="1" applyFont="1" applyBorder="1" applyAlignment="1" applyProtection="1">
      <alignment horizontal="center" vertical="center"/>
      <protection locked="0"/>
    </xf>
    <xf numFmtId="0" fontId="7" fillId="0" borderId="0" xfId="1" applyFont="1" applyAlignment="1" applyProtection="1">
      <alignment horizontal="center" vertical="center"/>
      <protection hidden="1"/>
    </xf>
    <xf numFmtId="0" fontId="125" fillId="0" borderId="0" xfId="1" applyFont="1" applyAlignment="1" applyProtection="1">
      <alignment horizontal="center"/>
      <protection locked="0"/>
    </xf>
    <xf numFmtId="31" fontId="125" fillId="0" borderId="10" xfId="1" applyNumberFormat="1" applyFont="1" applyBorder="1" applyAlignment="1" applyProtection="1">
      <alignment horizontal="center" vertical="center" shrinkToFit="1"/>
      <protection locked="0"/>
    </xf>
    <xf numFmtId="31" fontId="125" fillId="0" borderId="89" xfId="1" applyNumberFormat="1" applyFont="1" applyBorder="1" applyAlignment="1" applyProtection="1">
      <alignment horizontal="center" vertical="center" shrinkToFit="1"/>
      <protection locked="0"/>
    </xf>
    <xf numFmtId="31" fontId="125" fillId="0" borderId="14" xfId="1" applyNumberFormat="1" applyFont="1" applyBorder="1" applyAlignment="1" applyProtection="1">
      <alignment horizontal="center" vertical="center" shrinkToFit="1"/>
      <protection locked="0"/>
    </xf>
    <xf numFmtId="31" fontId="125" fillId="0" borderId="15" xfId="1" applyNumberFormat="1" applyFont="1" applyBorder="1" applyAlignment="1" applyProtection="1">
      <alignment horizontal="center" vertical="center" shrinkToFit="1"/>
      <protection locked="0"/>
    </xf>
    <xf numFmtId="31" fontId="125" fillId="0" borderId="13" xfId="1" applyNumberFormat="1" applyFont="1" applyBorder="1" applyAlignment="1" applyProtection="1">
      <alignment horizontal="center" vertical="center" shrinkToFit="1"/>
      <protection locked="0"/>
    </xf>
    <xf numFmtId="0" fontId="228" fillId="0" borderId="10" xfId="1" applyFont="1" applyBorder="1" applyAlignment="1" applyProtection="1">
      <alignment horizontal="center" vertical="center" shrinkToFit="1"/>
      <protection locked="0"/>
    </xf>
    <xf numFmtId="0" fontId="125" fillId="0" borderId="22" xfId="1" applyFont="1" applyBorder="1" applyAlignment="1" applyProtection="1">
      <alignment horizontal="center" vertical="center" shrinkToFit="1"/>
      <protection locked="0"/>
    </xf>
    <xf numFmtId="176" fontId="6" fillId="0" borderId="20" xfId="1" applyNumberFormat="1" applyFont="1" applyBorder="1" applyAlignment="1" applyProtection="1">
      <alignment horizontal="right" vertical="center" wrapText="1" shrinkToFit="1"/>
      <protection hidden="1"/>
    </xf>
    <xf numFmtId="176" fontId="25" fillId="0" borderId="1" xfId="1" applyNumberFormat="1" applyFont="1" applyBorder="1" applyAlignment="1" applyProtection="1">
      <alignment horizontal="right" vertical="center" wrapText="1" shrinkToFit="1"/>
      <protection hidden="1"/>
    </xf>
    <xf numFmtId="176" fontId="25" fillId="0" borderId="43" xfId="1" applyNumberFormat="1" applyFont="1" applyBorder="1" applyAlignment="1" applyProtection="1">
      <alignment horizontal="right" vertical="center" wrapText="1" shrinkToFit="1"/>
      <protection hidden="1"/>
    </xf>
    <xf numFmtId="176" fontId="25" fillId="0" borderId="30" xfId="1" applyNumberFormat="1" applyFont="1" applyBorder="1" applyAlignment="1" applyProtection="1">
      <alignment horizontal="right" vertical="center" wrapText="1" shrinkToFit="1"/>
      <protection hidden="1"/>
    </xf>
    <xf numFmtId="178" fontId="125" fillId="0" borderId="1" xfId="1" applyNumberFormat="1" applyFont="1" applyBorder="1" applyAlignment="1" applyProtection="1">
      <alignment horizontal="center" vertical="center" shrinkToFit="1"/>
      <protection locked="0"/>
    </xf>
    <xf numFmtId="178" fontId="125" fillId="0" borderId="30" xfId="1" applyNumberFormat="1" applyFont="1" applyBorder="1" applyAlignment="1" applyProtection="1">
      <alignment horizontal="center" vertical="center" shrinkToFit="1"/>
      <protection locked="0"/>
    </xf>
    <xf numFmtId="176" fontId="26" fillId="0" borderId="1" xfId="1" applyNumberFormat="1" applyFont="1" applyBorder="1" applyAlignment="1" applyProtection="1">
      <alignment horizontal="left" vertical="center" shrinkToFit="1"/>
      <protection hidden="1"/>
    </xf>
    <xf numFmtId="176" fontId="26" fillId="0" borderId="30" xfId="1" applyNumberFormat="1" applyFont="1" applyBorder="1" applyAlignment="1" applyProtection="1">
      <alignment horizontal="left" vertical="center" shrinkToFit="1"/>
      <protection hidden="1"/>
    </xf>
    <xf numFmtId="176" fontId="26" fillId="0" borderId="2" xfId="1" applyNumberFormat="1" applyFont="1" applyBorder="1" applyAlignment="1" applyProtection="1">
      <alignment horizontal="left" vertical="center" shrinkToFit="1"/>
      <protection hidden="1"/>
    </xf>
    <xf numFmtId="176" fontId="26" fillId="0" borderId="34" xfId="1" applyNumberFormat="1" applyFont="1" applyBorder="1" applyAlignment="1" applyProtection="1">
      <alignment horizontal="left" vertical="center" shrinkToFit="1"/>
      <protection hidden="1"/>
    </xf>
    <xf numFmtId="0" fontId="3" fillId="0" borderId="0" xfId="1" applyFont="1" applyAlignment="1" applyProtection="1">
      <alignment horizontal="left" wrapText="1"/>
      <protection hidden="1"/>
    </xf>
    <xf numFmtId="0" fontId="165" fillId="0" borderId="24" xfId="1" applyFont="1" applyBorder="1" applyAlignment="1" applyProtection="1">
      <alignment horizontal="center" vertical="center" wrapText="1"/>
      <protection hidden="1"/>
    </xf>
    <xf numFmtId="0" fontId="165" fillId="0" borderId="26" xfId="1" applyFont="1" applyBorder="1" applyAlignment="1" applyProtection="1">
      <alignment horizontal="center" vertical="center" wrapText="1"/>
      <protection hidden="1"/>
    </xf>
    <xf numFmtId="0" fontId="165" fillId="0" borderId="18" xfId="1" applyFont="1" applyBorder="1" applyAlignment="1" applyProtection="1">
      <alignment horizontal="center" vertical="center" wrapText="1"/>
      <protection hidden="1"/>
    </xf>
    <xf numFmtId="0" fontId="165" fillId="0" borderId="6" xfId="1" applyFont="1" applyBorder="1" applyAlignment="1" applyProtection="1">
      <alignment horizontal="center" vertical="center" wrapText="1"/>
      <protection hidden="1"/>
    </xf>
    <xf numFmtId="0" fontId="165" fillId="0" borderId="4" xfId="1" applyFont="1" applyBorder="1" applyAlignment="1" applyProtection="1">
      <alignment horizontal="center" vertical="center" wrapText="1"/>
      <protection hidden="1"/>
    </xf>
    <xf numFmtId="0" fontId="165" fillId="0" borderId="9" xfId="1" applyFont="1" applyBorder="1" applyAlignment="1" applyProtection="1">
      <alignment horizontal="center" vertical="center" wrapText="1"/>
      <protection hidden="1"/>
    </xf>
    <xf numFmtId="0" fontId="166" fillId="0" borderId="24" xfId="1" applyFont="1" applyBorder="1" applyAlignment="1" applyProtection="1">
      <alignment horizontal="center" vertical="center" wrapText="1"/>
      <protection hidden="1"/>
    </xf>
    <xf numFmtId="0" fontId="13" fillId="0" borderId="25" xfId="1" applyFont="1" applyBorder="1" applyAlignment="1" applyProtection="1">
      <alignment horizontal="center" vertical="center" wrapText="1"/>
      <protection hidden="1"/>
    </xf>
    <xf numFmtId="0" fontId="13" fillId="0" borderId="26" xfId="1" applyFont="1" applyBorder="1" applyAlignment="1" applyProtection="1">
      <alignment horizontal="center" vertical="center" wrapText="1"/>
      <protection hidden="1"/>
    </xf>
    <xf numFmtId="0" fontId="13" fillId="0" borderId="18" xfId="1" applyFont="1" applyBorder="1" applyAlignment="1" applyProtection="1">
      <alignment horizontal="center" vertical="center" wrapText="1"/>
      <protection hidden="1"/>
    </xf>
    <xf numFmtId="0" fontId="13" fillId="0" borderId="0" xfId="1" applyFont="1" applyAlignment="1" applyProtection="1">
      <alignment horizontal="center" vertical="center" wrapText="1"/>
      <protection hidden="1"/>
    </xf>
    <xf numFmtId="0" fontId="13" fillId="0" borderId="6" xfId="1" applyFont="1" applyBorder="1" applyAlignment="1" applyProtection="1">
      <alignment horizontal="center" vertical="center" wrapText="1"/>
      <protection hidden="1"/>
    </xf>
    <xf numFmtId="0" fontId="13" fillId="0" borderId="4" xfId="1" applyFont="1" applyBorder="1" applyAlignment="1" applyProtection="1">
      <alignment horizontal="center" vertical="center" wrapText="1"/>
      <protection hidden="1"/>
    </xf>
    <xf numFmtId="0" fontId="13" fillId="0" borderId="5" xfId="1" applyFont="1" applyBorder="1" applyAlignment="1" applyProtection="1">
      <alignment horizontal="center" vertical="center" wrapText="1"/>
      <protection hidden="1"/>
    </xf>
    <xf numFmtId="0" fontId="13" fillId="0" borderId="9" xfId="1" applyFont="1" applyBorder="1" applyAlignment="1" applyProtection="1">
      <alignment horizontal="center" vertical="center" wrapText="1"/>
      <protection hidden="1"/>
    </xf>
    <xf numFmtId="0" fontId="89" fillId="0" borderId="48" xfId="1" applyFont="1" applyBorder="1" applyAlignment="1" applyProtection="1">
      <alignment horizontal="center" vertical="center" wrapText="1"/>
      <protection hidden="1"/>
    </xf>
    <xf numFmtId="0" fontId="89" fillId="0" borderId="26" xfId="1" applyFont="1" applyBorder="1" applyAlignment="1" applyProtection="1">
      <alignment horizontal="center" vertical="center" wrapText="1"/>
      <protection hidden="1"/>
    </xf>
    <xf numFmtId="0" fontId="89" fillId="0" borderId="36" xfId="1" applyFont="1" applyBorder="1" applyAlignment="1" applyProtection="1">
      <alignment horizontal="center" vertical="center" wrapText="1"/>
      <protection hidden="1"/>
    </xf>
    <xf numFmtId="0" fontId="89" fillId="0" borderId="6" xfId="1" applyFont="1" applyBorder="1" applyAlignment="1" applyProtection="1">
      <alignment horizontal="center" vertical="center" wrapText="1"/>
      <protection hidden="1"/>
    </xf>
    <xf numFmtId="0" fontId="89" fillId="0" borderId="21" xfId="1" applyFont="1" applyBorder="1" applyAlignment="1" applyProtection="1">
      <alignment horizontal="center" vertical="center" wrapText="1"/>
      <protection hidden="1"/>
    </xf>
    <xf numFmtId="0" fontId="89" fillId="0" borderId="9" xfId="1" applyFont="1" applyBorder="1" applyAlignment="1" applyProtection="1">
      <alignment horizontal="center" vertical="center" wrapText="1"/>
      <protection hidden="1"/>
    </xf>
    <xf numFmtId="0" fontId="165" fillId="0" borderId="26" xfId="1" applyFont="1" applyBorder="1" applyAlignment="1" applyProtection="1">
      <alignment horizontal="center" vertical="center"/>
      <protection hidden="1"/>
    </xf>
    <xf numFmtId="0" fontId="165" fillId="0" borderId="18" xfId="1" applyFont="1" applyBorder="1" applyAlignment="1" applyProtection="1">
      <alignment horizontal="center" vertical="center"/>
      <protection hidden="1"/>
    </xf>
    <xf numFmtId="0" fontId="165" fillId="0" borderId="6" xfId="1" applyFont="1" applyBorder="1" applyAlignment="1" applyProtection="1">
      <alignment horizontal="center" vertical="center"/>
      <protection hidden="1"/>
    </xf>
    <xf numFmtId="0" fontId="165" fillId="0" borderId="4" xfId="1" applyFont="1" applyBorder="1" applyAlignment="1" applyProtection="1">
      <alignment horizontal="center" vertical="center"/>
      <protection hidden="1"/>
    </xf>
    <xf numFmtId="0" fontId="165" fillId="0" borderId="9" xfId="1" applyFont="1" applyBorder="1" applyAlignment="1" applyProtection="1">
      <alignment horizontal="center" vertical="center"/>
      <protection hidden="1"/>
    </xf>
    <xf numFmtId="0" fontId="150" fillId="0" borderId="24" xfId="1" applyFont="1" applyBorder="1" applyAlignment="1" applyProtection="1">
      <alignment horizontal="center" vertical="center" wrapText="1"/>
      <protection hidden="1"/>
    </xf>
    <xf numFmtId="0" fontId="3" fillId="0" borderId="18" xfId="1" applyFont="1" applyBorder="1" applyAlignment="1" applyProtection="1">
      <alignment horizontal="center" vertical="center" wrapText="1"/>
      <protection hidden="1"/>
    </xf>
    <xf numFmtId="0" fontId="3" fillId="0" borderId="3" xfId="1" applyFont="1" applyBorder="1" applyAlignment="1" applyProtection="1">
      <alignment horizontal="center" vertical="center" wrapText="1"/>
      <protection hidden="1"/>
    </xf>
    <xf numFmtId="0" fontId="125" fillId="0" borderId="44" xfId="1" applyFont="1" applyBorder="1" applyAlignment="1" applyProtection="1">
      <alignment horizontal="left" vertical="center" shrinkToFit="1"/>
      <protection locked="0"/>
    </xf>
    <xf numFmtId="55" fontId="125" fillId="0" borderId="45" xfId="1" applyNumberFormat="1" applyFont="1" applyBorder="1" applyAlignment="1" applyProtection="1">
      <alignment horizontal="center" vertical="center" shrinkToFit="1"/>
      <protection locked="0"/>
    </xf>
    <xf numFmtId="55" fontId="125" fillId="0" borderId="45" xfId="1" applyNumberFormat="1" applyFont="1" applyBorder="1" applyAlignment="1" applyProtection="1">
      <alignment shrinkToFit="1"/>
      <protection locked="0"/>
    </xf>
    <xf numFmtId="55" fontId="125" fillId="0" borderId="46" xfId="1" applyNumberFormat="1" applyFont="1" applyBorder="1" applyAlignment="1" applyProtection="1">
      <alignment shrinkToFit="1"/>
      <protection locked="0"/>
    </xf>
    <xf numFmtId="0" fontId="111" fillId="0" borderId="21" xfId="1" applyFont="1" applyBorder="1" applyAlignment="1" applyProtection="1">
      <alignment horizontal="center" vertical="center" shrinkToFit="1"/>
      <protection hidden="1"/>
    </xf>
    <xf numFmtId="0" fontId="111" fillId="0" borderId="5" xfId="1" applyFont="1" applyBorder="1" applyAlignment="1" applyProtection="1">
      <alignment horizontal="center" vertical="center" shrinkToFit="1"/>
      <protection hidden="1"/>
    </xf>
    <xf numFmtId="0" fontId="111" fillId="0" borderId="9" xfId="1" applyFont="1" applyBorder="1" applyAlignment="1" applyProtection="1">
      <alignment horizontal="center" vertical="center" shrinkToFit="1"/>
      <protection hidden="1"/>
    </xf>
    <xf numFmtId="0" fontId="228" fillId="0" borderId="1" xfId="1" applyFont="1" applyBorder="1" applyAlignment="1" applyProtection="1">
      <alignment horizontal="center" vertical="center" wrapText="1" shrinkToFit="1"/>
      <protection locked="0"/>
    </xf>
    <xf numFmtId="0" fontId="228" fillId="0" borderId="2" xfId="1" applyFont="1" applyBorder="1" applyAlignment="1" applyProtection="1">
      <alignment horizontal="center" vertical="center" wrapText="1" shrinkToFit="1"/>
      <protection locked="0"/>
    </xf>
    <xf numFmtId="0" fontId="228" fillId="0" borderId="0" xfId="1" applyFont="1" applyAlignment="1" applyProtection="1">
      <alignment horizontal="center" vertical="center" wrapText="1" shrinkToFit="1"/>
      <protection locked="0"/>
    </xf>
    <xf numFmtId="0" fontId="228" fillId="0" borderId="3" xfId="1" applyFont="1" applyBorder="1" applyAlignment="1" applyProtection="1">
      <alignment horizontal="center" vertical="center" wrapText="1" shrinkToFit="1"/>
      <protection locked="0"/>
    </xf>
    <xf numFmtId="0" fontId="228" fillId="0" borderId="5" xfId="1" applyFont="1" applyBorder="1" applyAlignment="1" applyProtection="1">
      <alignment horizontal="center" vertical="center" wrapText="1" shrinkToFit="1"/>
      <protection locked="0"/>
    </xf>
    <xf numFmtId="0" fontId="228" fillId="0" borderId="19" xfId="1" applyFont="1" applyBorder="1" applyAlignment="1" applyProtection="1">
      <alignment horizontal="center" vertical="center" wrapText="1" shrinkToFit="1"/>
      <protection locked="0"/>
    </xf>
    <xf numFmtId="0" fontId="208" fillId="0" borderId="10" xfId="1" applyFont="1" applyBorder="1" applyAlignment="1" applyProtection="1">
      <alignment horizontal="center" vertical="center" shrinkToFit="1"/>
      <protection locked="0"/>
    </xf>
    <xf numFmtId="0" fontId="208" fillId="0" borderId="22" xfId="1" applyFont="1" applyBorder="1" applyAlignment="1" applyProtection="1">
      <alignment horizontal="center" vertical="center" shrinkToFit="1"/>
      <protection locked="0"/>
    </xf>
    <xf numFmtId="0" fontId="3" fillId="0" borderId="30" xfId="1" applyFont="1" applyBorder="1" applyAlignment="1" applyProtection="1">
      <alignment horizontal="left"/>
      <protection hidden="1"/>
    </xf>
    <xf numFmtId="0" fontId="110" fillId="0" borderId="1" xfId="1" applyFont="1" applyBorder="1" applyAlignment="1" applyProtection="1">
      <alignment horizontal="left" vertical="center" shrinkToFit="1"/>
      <protection hidden="1"/>
    </xf>
    <xf numFmtId="0" fontId="110" fillId="0" borderId="2" xfId="1" applyFont="1" applyBorder="1" applyAlignment="1" applyProtection="1">
      <alignment horizontal="left" vertical="center" shrinkToFit="1"/>
      <protection hidden="1"/>
    </xf>
    <xf numFmtId="3" fontId="229" fillId="0" borderId="14" xfId="1" applyNumberFormat="1" applyFont="1" applyBorder="1" applyAlignment="1" applyProtection="1">
      <alignment horizontal="center" vertical="center" shrinkToFit="1"/>
      <protection locked="0"/>
    </xf>
    <xf numFmtId="0" fontId="94" fillId="0" borderId="5" xfId="1" applyFont="1" applyBorder="1" applyAlignment="1" applyProtection="1">
      <alignment horizontal="left" vertical="center" wrapText="1" shrinkToFit="1"/>
      <protection hidden="1"/>
    </xf>
    <xf numFmtId="0" fontId="94" fillId="0" borderId="19" xfId="1" applyFont="1" applyBorder="1" applyAlignment="1" applyProtection="1">
      <alignment horizontal="left" vertical="center" wrapText="1" shrinkToFit="1"/>
      <protection hidden="1"/>
    </xf>
    <xf numFmtId="0" fontId="110" fillId="0" borderId="1" xfId="1" applyFont="1" applyBorder="1" applyAlignment="1" applyProtection="1">
      <alignment horizontal="center" vertical="center"/>
      <protection hidden="1"/>
    </xf>
    <xf numFmtId="0" fontId="94" fillId="0" borderId="5" xfId="1" applyFont="1" applyBorder="1" applyAlignment="1" applyProtection="1">
      <alignment horizontal="center" vertical="center" shrinkToFit="1"/>
      <protection hidden="1"/>
    </xf>
    <xf numFmtId="0" fontId="110" fillId="0" borderId="1" xfId="1" applyFont="1" applyBorder="1" applyAlignment="1" applyProtection="1">
      <alignment horizontal="center" vertical="center" shrinkToFit="1"/>
      <protection locked="0"/>
    </xf>
    <xf numFmtId="0" fontId="125" fillId="0" borderId="40" xfId="1" applyFont="1" applyBorder="1" applyAlignment="1" applyProtection="1">
      <alignment horizontal="center" vertical="center" shrinkToFit="1"/>
      <protection locked="0"/>
    </xf>
    <xf numFmtId="0" fontId="125" fillId="0" borderId="12" xfId="1" applyFont="1" applyBorder="1" applyAlignment="1" applyProtection="1">
      <alignment shrinkToFit="1"/>
      <protection locked="0"/>
    </xf>
    <xf numFmtId="0" fontId="125" fillId="0" borderId="16" xfId="1" applyFont="1" applyBorder="1" applyAlignment="1" applyProtection="1">
      <alignment horizontal="left" vertical="center" shrinkToFit="1"/>
      <protection locked="0"/>
    </xf>
    <xf numFmtId="0" fontId="125" fillId="0" borderId="1" xfId="1" applyFont="1" applyBorder="1" applyAlignment="1" applyProtection="1">
      <alignment horizontal="left" vertical="center" shrinkToFit="1"/>
      <protection locked="0"/>
    </xf>
    <xf numFmtId="0" fontId="125" fillId="0" borderId="2" xfId="1" applyFont="1" applyBorder="1" applyAlignment="1" applyProtection="1">
      <alignment horizontal="left" vertical="center" shrinkToFit="1"/>
      <protection locked="0"/>
    </xf>
    <xf numFmtId="0" fontId="125" fillId="0" borderId="32" xfId="1" applyFont="1" applyBorder="1" applyAlignment="1" applyProtection="1">
      <alignment horizontal="left" vertical="center" shrinkToFit="1"/>
      <protection locked="0"/>
    </xf>
    <xf numFmtId="55" fontId="125" fillId="0" borderId="10" xfId="1" applyNumberFormat="1" applyFont="1" applyBorder="1" applyAlignment="1" applyProtection="1">
      <alignment horizontal="center" vertical="center" shrinkToFit="1"/>
      <protection locked="0"/>
    </xf>
    <xf numFmtId="55" fontId="125" fillId="0" borderId="10" xfId="1" applyNumberFormat="1" applyFont="1" applyBorder="1" applyAlignment="1" applyProtection="1">
      <alignment shrinkToFit="1"/>
      <protection locked="0"/>
    </xf>
    <xf numFmtId="55" fontId="125" fillId="0" borderId="22" xfId="1" applyNumberFormat="1" applyFont="1" applyBorder="1" applyAlignment="1" applyProtection="1">
      <alignment shrinkToFit="1"/>
      <protection locked="0"/>
    </xf>
    <xf numFmtId="0" fontId="86" fillId="0" borderId="40" xfId="1" applyFont="1" applyBorder="1" applyAlignment="1" applyProtection="1">
      <alignment horizontal="left" vertical="center" shrinkToFit="1"/>
      <protection hidden="1"/>
    </xf>
    <xf numFmtId="0" fontId="86" fillId="0" borderId="12" xfId="1" applyFont="1" applyBorder="1" applyAlignment="1" applyProtection="1">
      <alignment horizontal="left" vertical="center" shrinkToFit="1"/>
      <protection hidden="1"/>
    </xf>
    <xf numFmtId="0" fontId="86" fillId="0" borderId="32" xfId="1" applyFont="1" applyBorder="1" applyAlignment="1" applyProtection="1">
      <alignment horizontal="left" vertical="center" shrinkToFit="1"/>
      <protection hidden="1"/>
    </xf>
    <xf numFmtId="0" fontId="86" fillId="0" borderId="10" xfId="1" applyFont="1" applyBorder="1" applyAlignment="1" applyProtection="1">
      <alignment horizontal="left" vertical="center" shrinkToFit="1"/>
      <protection hidden="1"/>
    </xf>
    <xf numFmtId="0" fontId="86" fillId="0" borderId="44" xfId="1" applyFont="1" applyBorder="1" applyAlignment="1" applyProtection="1">
      <alignment horizontal="left" vertical="center" shrinkToFit="1"/>
      <protection hidden="1"/>
    </xf>
    <xf numFmtId="0" fontId="86" fillId="0" borderId="45" xfId="1" applyFont="1" applyBorder="1" applyAlignment="1" applyProtection="1">
      <alignment horizontal="left" vertical="center" shrinkToFit="1"/>
      <protection hidden="1"/>
    </xf>
    <xf numFmtId="177" fontId="86" fillId="0" borderId="12" xfId="1" applyNumberFormat="1" applyFont="1" applyBorder="1" applyAlignment="1" applyProtection="1">
      <alignment horizontal="center" vertical="center" shrinkToFit="1"/>
      <protection hidden="1"/>
    </xf>
    <xf numFmtId="177" fontId="86" fillId="0" borderId="12" xfId="1" applyNumberFormat="1" applyFont="1" applyBorder="1" applyAlignment="1" applyProtection="1">
      <alignment shrinkToFit="1"/>
      <protection hidden="1"/>
    </xf>
    <xf numFmtId="177" fontId="86" fillId="0" borderId="10" xfId="1" applyNumberFormat="1" applyFont="1" applyBorder="1" applyAlignment="1" applyProtection="1">
      <alignment horizontal="center" vertical="center" shrinkToFit="1"/>
      <protection hidden="1"/>
    </xf>
    <xf numFmtId="177" fontId="86" fillId="0" borderId="10" xfId="1" applyNumberFormat="1" applyFont="1" applyBorder="1" applyAlignment="1" applyProtection="1">
      <alignment shrinkToFit="1"/>
      <protection hidden="1"/>
    </xf>
    <xf numFmtId="177" fontId="86" fillId="0" borderId="45" xfId="1" applyNumberFormat="1" applyFont="1" applyBorder="1" applyAlignment="1" applyProtection="1">
      <alignment shrinkToFit="1"/>
      <protection hidden="1"/>
    </xf>
    <xf numFmtId="177" fontId="79" fillId="0" borderId="52" xfId="1" applyNumberFormat="1" applyFont="1" applyBorder="1" applyAlignment="1" applyProtection="1">
      <alignment shrinkToFit="1"/>
      <protection hidden="1"/>
    </xf>
    <xf numFmtId="177" fontId="79" fillId="0" borderId="22" xfId="1" applyNumberFormat="1" applyFont="1" applyBorder="1" applyAlignment="1" applyProtection="1">
      <alignment shrinkToFit="1"/>
      <protection hidden="1"/>
    </xf>
    <xf numFmtId="177" fontId="79" fillId="0" borderId="46" xfId="1" applyNumberFormat="1" applyFont="1" applyBorder="1" applyAlignment="1" applyProtection="1">
      <alignment shrinkToFit="1"/>
      <protection hidden="1"/>
    </xf>
    <xf numFmtId="0" fontId="93" fillId="0" borderId="25" xfId="1" applyFont="1" applyBorder="1" applyAlignment="1" applyProtection="1">
      <alignment horizontal="left" wrapText="1"/>
      <protection hidden="1"/>
    </xf>
    <xf numFmtId="0" fontId="81" fillId="0" borderId="25" xfId="1" applyFont="1" applyBorder="1" applyAlignment="1" applyProtection="1">
      <alignment horizontal="left" wrapText="1"/>
      <protection hidden="1"/>
    </xf>
    <xf numFmtId="0" fontId="93" fillId="0" borderId="0" xfId="1" applyFont="1" applyAlignment="1" applyProtection="1">
      <alignment horizontal="left" vertical="center" wrapText="1"/>
      <protection hidden="1"/>
    </xf>
    <xf numFmtId="31" fontId="125" fillId="0" borderId="10" xfId="1" applyNumberFormat="1" applyFont="1" applyBorder="1" applyAlignment="1" applyProtection="1">
      <alignment shrinkToFit="1"/>
      <protection locked="0"/>
    </xf>
    <xf numFmtId="31" fontId="125" fillId="0" borderId="22" xfId="1" applyNumberFormat="1" applyFont="1" applyBorder="1" applyAlignment="1" applyProtection="1">
      <alignment shrinkToFit="1"/>
      <protection locked="0"/>
    </xf>
    <xf numFmtId="0" fontId="125" fillId="0" borderId="17" xfId="1" applyFont="1" applyBorder="1" applyAlignment="1" applyProtection="1">
      <alignment horizontal="left" vertical="center" shrinkToFit="1"/>
      <protection locked="0"/>
    </xf>
    <xf numFmtId="0" fontId="10" fillId="0" borderId="0" xfId="1" applyFont="1" applyAlignment="1" applyProtection="1">
      <alignment horizontal="center" vertical="center"/>
      <protection hidden="1"/>
    </xf>
    <xf numFmtId="0" fontId="2" fillId="0" borderId="0" xfId="1" applyAlignment="1" applyProtection="1">
      <alignment horizontal="center" vertical="center"/>
      <protection hidden="1"/>
    </xf>
    <xf numFmtId="0" fontId="11" fillId="0" borderId="0" xfId="1" applyFont="1" applyAlignment="1" applyProtection="1">
      <alignment horizontal="left"/>
      <protection hidden="1"/>
    </xf>
    <xf numFmtId="0" fontId="6" fillId="0" borderId="0" xfId="1" applyFont="1" applyAlignment="1" applyProtection="1">
      <alignment horizontal="left" vertical="center"/>
      <protection hidden="1"/>
    </xf>
    <xf numFmtId="0" fontId="3" fillId="0" borderId="24" xfId="1" applyFont="1" applyBorder="1" applyAlignment="1" applyProtection="1">
      <alignment horizontal="center" vertical="center" wrapText="1"/>
      <protection locked="0"/>
    </xf>
    <xf numFmtId="0" fontId="3" fillId="0" borderId="25" xfId="1" applyFont="1" applyBorder="1" applyAlignment="1" applyProtection="1">
      <alignment horizontal="center" vertical="center"/>
      <protection locked="0"/>
    </xf>
    <xf numFmtId="0" fontId="3" fillId="0" borderId="47" xfId="1" applyFont="1" applyBorder="1" applyAlignment="1" applyProtection="1">
      <alignment horizontal="center" vertical="center"/>
      <protection locked="0"/>
    </xf>
    <xf numFmtId="0" fontId="3" fillId="0" borderId="18" xfId="1" applyFont="1" applyBorder="1" applyAlignment="1" applyProtection="1">
      <alignment horizontal="center" vertical="center"/>
      <protection locked="0"/>
    </xf>
    <xf numFmtId="0" fontId="3" fillId="0" borderId="0" xfId="1" applyFont="1" applyAlignment="1" applyProtection="1">
      <alignment horizontal="center" vertical="center"/>
      <protection locked="0"/>
    </xf>
    <xf numFmtId="0" fontId="3" fillId="0" borderId="3" xfId="1" applyFont="1" applyBorder="1" applyAlignment="1" applyProtection="1">
      <alignment horizontal="center" vertical="center"/>
      <protection locked="0"/>
    </xf>
    <xf numFmtId="0" fontId="3" fillId="0" borderId="5" xfId="1" applyFont="1" applyBorder="1" applyAlignment="1" applyProtection="1">
      <alignment horizontal="center" vertical="center"/>
      <protection locked="0"/>
    </xf>
    <xf numFmtId="0" fontId="3" fillId="0" borderId="19" xfId="1" applyFont="1" applyBorder="1" applyAlignment="1" applyProtection="1">
      <alignment horizontal="center" vertical="center"/>
      <protection locked="0"/>
    </xf>
    <xf numFmtId="0" fontId="3" fillId="0" borderId="10" xfId="1" applyFont="1" applyBorder="1" applyAlignment="1" applyProtection="1">
      <alignment horizontal="center" vertical="center" wrapText="1"/>
      <protection hidden="1"/>
    </xf>
    <xf numFmtId="31" fontId="100" fillId="0" borderId="1" xfId="1" applyNumberFormat="1" applyFont="1" applyBorder="1" applyAlignment="1" applyProtection="1">
      <alignment horizontal="center" vertical="center" shrinkToFit="1"/>
      <protection locked="0"/>
    </xf>
    <xf numFmtId="31" fontId="100" fillId="0" borderId="17" xfId="1" applyNumberFormat="1" applyFont="1" applyBorder="1" applyAlignment="1" applyProtection="1">
      <alignment horizontal="center" vertical="center" shrinkToFit="1"/>
      <protection locked="0"/>
    </xf>
    <xf numFmtId="31" fontId="100" fillId="0" borderId="0" xfId="1" applyNumberFormat="1" applyFont="1" applyAlignment="1" applyProtection="1">
      <alignment horizontal="center" vertical="center" shrinkToFit="1"/>
      <protection locked="0"/>
    </xf>
    <xf numFmtId="31" fontId="100" fillId="0" borderId="6" xfId="1" applyNumberFormat="1" applyFont="1" applyBorder="1" applyAlignment="1" applyProtection="1">
      <alignment horizontal="center" vertical="center" shrinkToFit="1"/>
      <protection locked="0"/>
    </xf>
    <xf numFmtId="31" fontId="100" fillId="0" borderId="5" xfId="1" applyNumberFormat="1" applyFont="1" applyBorder="1" applyAlignment="1" applyProtection="1">
      <alignment horizontal="center" vertical="center" shrinkToFit="1"/>
      <protection locked="0"/>
    </xf>
    <xf numFmtId="31" fontId="100" fillId="0" borderId="9" xfId="1" applyNumberFormat="1" applyFont="1" applyBorder="1" applyAlignment="1" applyProtection="1">
      <alignment horizontal="center" vertical="center" shrinkToFit="1"/>
      <protection locked="0"/>
    </xf>
    <xf numFmtId="0" fontId="100" fillId="0" borderId="10" xfId="1" applyFont="1" applyBorder="1" applyAlignment="1" applyProtection="1">
      <alignment horizontal="center" vertical="center" shrinkToFit="1"/>
      <protection locked="0"/>
    </xf>
    <xf numFmtId="0" fontId="90" fillId="0" borderId="10" xfId="1" applyFont="1" applyBorder="1" applyAlignment="1" applyProtection="1">
      <alignment horizontal="center" vertical="center" wrapText="1" shrinkToFit="1"/>
      <protection hidden="1"/>
    </xf>
    <xf numFmtId="0" fontId="90" fillId="0" borderId="10" xfId="1" applyFont="1" applyBorder="1" applyAlignment="1" applyProtection="1">
      <alignment horizontal="center" vertical="center" shrinkToFit="1"/>
      <protection hidden="1"/>
    </xf>
    <xf numFmtId="0" fontId="78" fillId="0" borderId="0" xfId="1" applyFont="1" applyAlignment="1" applyProtection="1">
      <alignment horizontal="center" vertical="center" wrapText="1"/>
      <protection hidden="1"/>
    </xf>
    <xf numFmtId="0" fontId="125" fillId="0" borderId="5" xfId="1" applyFont="1" applyBorder="1" applyAlignment="1" applyProtection="1">
      <alignment horizontal="center" vertical="center" shrinkToFit="1"/>
      <protection locked="0"/>
    </xf>
    <xf numFmtId="0" fontId="6" fillId="0" borderId="0" xfId="1" applyFont="1" applyAlignment="1" applyProtection="1">
      <alignment horizontal="center" vertical="center" wrapText="1"/>
      <protection hidden="1"/>
    </xf>
    <xf numFmtId="0" fontId="6" fillId="0" borderId="0" xfId="1" applyFont="1" applyAlignment="1" applyProtection="1">
      <alignment horizontal="center" vertical="center"/>
      <protection hidden="1"/>
    </xf>
    <xf numFmtId="0" fontId="3" fillId="0" borderId="77" xfId="1" applyFont="1" applyBorder="1" applyAlignment="1" applyProtection="1">
      <alignment horizontal="center" vertical="center"/>
      <protection hidden="1"/>
    </xf>
    <xf numFmtId="0" fontId="3" fillId="0" borderId="78" xfId="1" applyFont="1" applyBorder="1" applyAlignment="1" applyProtection="1">
      <alignment horizontal="center" vertical="center"/>
      <protection hidden="1"/>
    </xf>
    <xf numFmtId="0" fontId="3" fillId="0" borderId="79" xfId="1" applyFont="1" applyBorder="1" applyAlignment="1" applyProtection="1">
      <alignment horizontal="center" vertical="center"/>
      <protection hidden="1"/>
    </xf>
    <xf numFmtId="0" fontId="125" fillId="0" borderId="74" xfId="1" applyFont="1" applyBorder="1" applyAlignment="1" applyProtection="1">
      <alignment horizontal="center" vertical="center" shrinkToFit="1"/>
      <protection locked="0"/>
    </xf>
    <xf numFmtId="0" fontId="125" fillId="0" borderId="70" xfId="1" applyFont="1" applyBorder="1" applyAlignment="1" applyProtection="1">
      <alignment horizontal="center" vertical="center" shrinkToFit="1"/>
      <protection locked="0"/>
    </xf>
    <xf numFmtId="0" fontId="125" fillId="0" borderId="72" xfId="1" applyFont="1" applyBorder="1" applyAlignment="1" applyProtection="1">
      <alignment horizontal="center" vertical="center" shrinkToFit="1"/>
      <protection locked="0"/>
    </xf>
    <xf numFmtId="0" fontId="125" fillId="0" borderId="71" xfId="1" applyFont="1" applyBorder="1" applyAlignment="1" applyProtection="1">
      <alignment horizontal="center" vertical="center" shrinkToFit="1"/>
      <protection locked="0"/>
    </xf>
    <xf numFmtId="0" fontId="6" fillId="0" borderId="75" xfId="1" applyFont="1" applyBorder="1" applyAlignment="1" applyProtection="1">
      <alignment horizontal="center" vertical="center" wrapText="1"/>
      <protection hidden="1"/>
    </xf>
    <xf numFmtId="0" fontId="6" fillId="0" borderId="50" xfId="1" applyFont="1" applyBorder="1" applyAlignment="1" applyProtection="1">
      <alignment horizontal="center" vertical="center" wrapText="1"/>
      <protection hidden="1"/>
    </xf>
    <xf numFmtId="0" fontId="6" fillId="0" borderId="76" xfId="1" applyFont="1" applyBorder="1" applyAlignment="1" applyProtection="1">
      <alignment horizontal="center" vertical="center" wrapText="1"/>
      <protection hidden="1"/>
    </xf>
    <xf numFmtId="0" fontId="6" fillId="0" borderId="80" xfId="1" applyFont="1" applyBorder="1" applyAlignment="1" applyProtection="1">
      <alignment horizontal="center" vertical="center" wrapText="1"/>
      <protection hidden="1"/>
    </xf>
    <xf numFmtId="0" fontId="6" fillId="0" borderId="81" xfId="1" applyFont="1" applyBorder="1" applyAlignment="1" applyProtection="1">
      <alignment horizontal="center" vertical="center" wrapText="1"/>
      <protection hidden="1"/>
    </xf>
    <xf numFmtId="0" fontId="6" fillId="0" borderId="82" xfId="1" applyFont="1" applyBorder="1" applyAlignment="1" applyProtection="1">
      <alignment horizontal="center" vertical="center" wrapText="1"/>
      <protection hidden="1"/>
    </xf>
    <xf numFmtId="0" fontId="125" fillId="0" borderId="73" xfId="1" applyFont="1" applyBorder="1" applyAlignment="1" applyProtection="1">
      <alignment horizontal="center" vertical="center" shrinkToFit="1"/>
      <protection locked="0"/>
    </xf>
    <xf numFmtId="31" fontId="125" fillId="0" borderId="45" xfId="1" applyNumberFormat="1" applyFont="1" applyBorder="1" applyAlignment="1" applyProtection="1">
      <alignment horizontal="center" vertical="center" shrinkToFit="1"/>
      <protection locked="0"/>
    </xf>
    <xf numFmtId="0" fontId="228" fillId="0" borderId="45" xfId="1" applyFont="1" applyBorder="1" applyAlignment="1" applyProtection="1">
      <alignment horizontal="center" vertical="center" shrinkToFit="1"/>
      <protection locked="0"/>
    </xf>
    <xf numFmtId="0" fontId="125" fillId="0" borderId="46" xfId="1" applyFont="1" applyBorder="1" applyAlignment="1" applyProtection="1">
      <alignment horizontal="center" vertical="center" shrinkToFit="1"/>
      <protection locked="0"/>
    </xf>
    <xf numFmtId="0" fontId="100" fillId="0" borderId="2" xfId="1" applyFont="1" applyBorder="1" applyAlignment="1" applyProtection="1">
      <alignment horizontal="left" vertical="center" shrinkToFit="1"/>
      <protection locked="0"/>
    </xf>
    <xf numFmtId="0" fontId="100" fillId="0" borderId="38" xfId="1" applyFont="1" applyBorder="1" applyAlignment="1" applyProtection="1">
      <alignment horizontal="left" vertical="center" shrinkToFit="1"/>
      <protection locked="0"/>
    </xf>
    <xf numFmtId="0" fontId="100" fillId="0" borderId="39" xfId="1" applyFont="1" applyBorder="1" applyAlignment="1" applyProtection="1">
      <alignment horizontal="left" vertical="center" shrinkToFit="1"/>
      <protection locked="0"/>
    </xf>
    <xf numFmtId="0" fontId="100" fillId="0" borderId="49" xfId="1" applyFont="1" applyBorder="1" applyAlignment="1" applyProtection="1">
      <alignment horizontal="left" vertical="center" shrinkToFit="1"/>
      <protection locked="0"/>
    </xf>
    <xf numFmtId="0" fontId="100" fillId="0" borderId="41" xfId="1" applyFont="1" applyBorder="1" applyAlignment="1" applyProtection="1">
      <alignment horizontal="left" vertical="center" shrinkToFit="1"/>
      <protection locked="0"/>
    </xf>
    <xf numFmtId="0" fontId="100" fillId="0" borderId="8" xfId="1" applyFont="1" applyBorder="1" applyAlignment="1" applyProtection="1">
      <alignment horizontal="left" vertical="center" shrinkToFit="1"/>
      <protection locked="0"/>
    </xf>
    <xf numFmtId="0" fontId="100" fillId="0" borderId="42" xfId="1" applyFont="1" applyBorder="1" applyAlignment="1" applyProtection="1">
      <alignment horizontal="left" vertical="center" shrinkToFit="1"/>
      <protection locked="0"/>
    </xf>
    <xf numFmtId="0" fontId="100" fillId="0" borderId="19" xfId="1" applyFont="1" applyBorder="1" applyAlignment="1" applyProtection="1">
      <alignment horizontal="left" vertical="center" shrinkToFit="1"/>
      <protection locked="0"/>
    </xf>
    <xf numFmtId="0" fontId="3" fillId="0" borderId="8" xfId="1" applyFont="1" applyBorder="1" applyAlignment="1" applyProtection="1">
      <alignment horizontal="center" vertical="center"/>
      <protection hidden="1"/>
    </xf>
    <xf numFmtId="0" fontId="3" fillId="0" borderId="37" xfId="1" applyFont="1" applyBorder="1" applyAlignment="1" applyProtection="1">
      <alignment horizontal="center" vertical="center"/>
      <protection hidden="1"/>
    </xf>
    <xf numFmtId="0" fontId="7" fillId="0" borderId="38" xfId="1" applyFont="1" applyBorder="1" applyAlignment="1" applyProtection="1">
      <alignment horizontal="center" vertical="center"/>
      <protection hidden="1"/>
    </xf>
    <xf numFmtId="0" fontId="7" fillId="0" borderId="39" xfId="1" applyFont="1" applyBorder="1" applyAlignment="1" applyProtection="1">
      <alignment horizontal="center" vertical="center"/>
      <protection hidden="1"/>
    </xf>
    <xf numFmtId="0" fontId="7" fillId="0" borderId="53" xfId="1" applyFont="1" applyBorder="1" applyAlignment="1" applyProtection="1">
      <alignment horizontal="center" vertical="center"/>
      <protection hidden="1"/>
    </xf>
    <xf numFmtId="31" fontId="100" fillId="0" borderId="16" xfId="1" applyNumberFormat="1" applyFont="1" applyBorder="1" applyAlignment="1" applyProtection="1">
      <alignment horizontal="right" vertical="center"/>
      <protection locked="0"/>
    </xf>
    <xf numFmtId="31" fontId="100" fillId="0" borderId="1" xfId="1" applyNumberFormat="1" applyFont="1" applyBorder="1" applyAlignment="1" applyProtection="1">
      <alignment horizontal="right" vertical="center"/>
      <protection locked="0"/>
    </xf>
    <xf numFmtId="0" fontId="7" fillId="0" borderId="4" xfId="1" applyFont="1" applyBorder="1" applyAlignment="1" applyProtection="1">
      <alignment horizontal="center" vertical="center"/>
      <protection hidden="1"/>
    </xf>
    <xf numFmtId="0" fontId="7" fillId="0" borderId="9" xfId="1" applyFont="1" applyBorder="1" applyAlignment="1" applyProtection="1">
      <alignment horizontal="center" vertical="center"/>
      <protection hidden="1"/>
    </xf>
    <xf numFmtId="31" fontId="100" fillId="0" borderId="41" xfId="1" applyNumberFormat="1" applyFont="1" applyBorder="1" applyAlignment="1" applyProtection="1">
      <alignment horizontal="right" vertical="center"/>
      <protection locked="0"/>
    </xf>
    <xf numFmtId="31" fontId="100" fillId="0" borderId="8" xfId="1" applyNumberFormat="1" applyFont="1" applyBorder="1" applyAlignment="1" applyProtection="1">
      <alignment horizontal="right" vertical="center"/>
      <protection locked="0"/>
    </xf>
    <xf numFmtId="0" fontId="100" fillId="0" borderId="33" xfId="1" applyFont="1" applyBorder="1" applyAlignment="1" applyProtection="1">
      <alignment horizontal="left" vertical="center" shrinkToFit="1"/>
      <protection locked="0"/>
    </xf>
    <xf numFmtId="0" fontId="100" fillId="0" borderId="30" xfId="1" applyFont="1" applyBorder="1" applyAlignment="1" applyProtection="1">
      <alignment horizontal="left" vertical="center" shrinkToFit="1"/>
      <protection locked="0"/>
    </xf>
    <xf numFmtId="0" fontId="100" fillId="0" borderId="34" xfId="1" applyFont="1" applyBorder="1" applyAlignment="1" applyProtection="1">
      <alignment horizontal="left" vertical="center" shrinkToFit="1"/>
      <protection locked="0"/>
    </xf>
    <xf numFmtId="0" fontId="221" fillId="0" borderId="5" xfId="1" applyFont="1" applyBorder="1" applyAlignment="1" applyProtection="1">
      <alignment horizontal="center"/>
      <protection hidden="1"/>
    </xf>
    <xf numFmtId="0" fontId="221" fillId="0" borderId="9" xfId="1" applyFont="1" applyBorder="1" applyAlignment="1" applyProtection="1">
      <alignment horizontal="center"/>
      <protection hidden="1"/>
    </xf>
    <xf numFmtId="0" fontId="3" fillId="0" borderId="16" xfId="1" applyFont="1" applyBorder="1" applyAlignment="1" applyProtection="1">
      <alignment horizontal="center" vertical="center" wrapText="1"/>
      <protection hidden="1"/>
    </xf>
    <xf numFmtId="0" fontId="3" fillId="0" borderId="18" xfId="1" applyFont="1" applyBorder="1" applyAlignment="1" applyProtection="1">
      <alignment horizontal="center" vertical="center"/>
      <protection hidden="1"/>
    </xf>
    <xf numFmtId="0" fontId="3" fillId="0" borderId="4" xfId="1" applyFont="1" applyBorder="1" applyAlignment="1" applyProtection="1">
      <alignment horizontal="center" vertical="center"/>
      <protection hidden="1"/>
    </xf>
    <xf numFmtId="0" fontId="3" fillId="0" borderId="2" xfId="1" applyFont="1" applyBorder="1" applyAlignment="1" applyProtection="1">
      <alignment horizontal="center" vertical="center"/>
      <protection hidden="1"/>
    </xf>
    <xf numFmtId="0" fontId="3" fillId="0" borderId="3" xfId="1" applyFont="1" applyBorder="1" applyAlignment="1" applyProtection="1">
      <alignment horizontal="center" vertical="center"/>
      <protection hidden="1"/>
    </xf>
    <xf numFmtId="0" fontId="3" fillId="0" borderId="19" xfId="1" applyFont="1" applyBorder="1" applyAlignment="1" applyProtection="1">
      <alignment horizontal="center" vertical="center"/>
      <protection hidden="1"/>
    </xf>
    <xf numFmtId="0" fontId="3" fillId="0" borderId="20" xfId="1" applyFont="1" applyBorder="1" applyAlignment="1" applyProtection="1">
      <alignment horizontal="center" vertical="center" wrapText="1"/>
      <protection locked="0"/>
    </xf>
    <xf numFmtId="0" fontId="3" fillId="0" borderId="1" xfId="1" applyFont="1" applyBorder="1" applyAlignment="1" applyProtection="1">
      <alignment horizontal="center" vertical="center"/>
      <protection locked="0"/>
    </xf>
    <xf numFmtId="0" fontId="3" fillId="0" borderId="17" xfId="1" applyFont="1" applyBorder="1" applyAlignment="1" applyProtection="1">
      <alignment horizontal="center" vertical="center"/>
      <protection locked="0"/>
    </xf>
    <xf numFmtId="0" fontId="3" fillId="0" borderId="36" xfId="1" applyFont="1" applyBorder="1" applyAlignment="1" applyProtection="1">
      <alignment horizontal="center" vertical="center"/>
      <protection locked="0"/>
    </xf>
    <xf numFmtId="0" fontId="3" fillId="0" borderId="6" xfId="1" applyFont="1" applyBorder="1" applyAlignment="1" applyProtection="1">
      <alignment horizontal="center" vertical="center"/>
      <protection locked="0"/>
    </xf>
    <xf numFmtId="0" fontId="3" fillId="0" borderId="21" xfId="1" applyFont="1" applyBorder="1" applyAlignment="1" applyProtection="1">
      <alignment horizontal="center" vertical="center"/>
      <protection locked="0"/>
    </xf>
    <xf numFmtId="0" fontId="3" fillId="0" borderId="9" xfId="1" applyFont="1" applyBorder="1" applyAlignment="1" applyProtection="1">
      <alignment horizontal="center" vertical="center"/>
      <protection locked="0"/>
    </xf>
    <xf numFmtId="0" fontId="100" fillId="0" borderId="50" xfId="1" applyFont="1" applyBorder="1" applyAlignment="1" applyProtection="1">
      <alignment horizontal="center" vertical="center" shrinkToFit="1"/>
      <protection locked="0"/>
    </xf>
    <xf numFmtId="0" fontId="193" fillId="0" borderId="16" xfId="0" applyFont="1" applyBorder="1" applyAlignment="1" applyProtection="1">
      <alignment horizontal="center" vertical="center" wrapText="1"/>
      <protection hidden="1"/>
    </xf>
    <xf numFmtId="0" fontId="0" fillId="0" borderId="17" xfId="0" applyBorder="1" applyAlignment="1" applyProtection="1">
      <alignment horizontal="center" vertical="center"/>
      <protection hidden="1"/>
    </xf>
    <xf numFmtId="0" fontId="0" fillId="0" borderId="18"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223" fillId="0" borderId="18" xfId="1" applyFont="1" applyBorder="1" applyAlignment="1" applyProtection="1">
      <alignment horizontal="center" shrinkToFit="1"/>
      <protection hidden="1"/>
    </xf>
    <xf numFmtId="0" fontId="223" fillId="0" borderId="0" xfId="1" applyFont="1" applyAlignment="1" applyProtection="1">
      <alignment horizontal="center" shrinkToFit="1"/>
      <protection hidden="1"/>
    </xf>
    <xf numFmtId="0" fontId="223" fillId="0" borderId="0" xfId="1" applyFont="1" applyAlignment="1" applyProtection="1">
      <alignment horizontal="right" shrinkToFit="1"/>
      <protection hidden="1"/>
    </xf>
    <xf numFmtId="0" fontId="223" fillId="0" borderId="3" xfId="1" applyFont="1" applyBorder="1" applyAlignment="1" applyProtection="1">
      <alignment horizontal="right" shrinkToFit="1"/>
      <protection hidden="1"/>
    </xf>
    <xf numFmtId="0" fontId="6" fillId="0" borderId="89" xfId="1" applyFont="1" applyBorder="1" applyAlignment="1" applyProtection="1">
      <alignment horizontal="center" vertical="center" wrapText="1"/>
      <protection hidden="1"/>
    </xf>
    <xf numFmtId="0" fontId="6" fillId="0" borderId="14" xfId="1" applyFont="1" applyBorder="1" applyAlignment="1" applyProtection="1">
      <alignment horizontal="center" vertical="center" wrapText="1"/>
      <protection hidden="1"/>
    </xf>
    <xf numFmtId="0" fontId="6" fillId="0" borderId="15" xfId="1" applyFont="1" applyBorder="1" applyAlignment="1" applyProtection="1">
      <alignment horizontal="center" vertical="center" wrapText="1"/>
      <protection hidden="1"/>
    </xf>
    <xf numFmtId="0" fontId="217" fillId="0" borderId="14" xfId="0" applyFont="1" applyBorder="1" applyAlignment="1" applyProtection="1">
      <alignment horizontal="left" vertical="center" wrapText="1"/>
      <protection hidden="1"/>
    </xf>
    <xf numFmtId="0" fontId="217" fillId="0" borderId="15" xfId="0" applyFont="1" applyBorder="1" applyAlignment="1" applyProtection="1">
      <alignment horizontal="left" vertical="center" wrapText="1"/>
      <protection hidden="1"/>
    </xf>
    <xf numFmtId="0" fontId="217" fillId="0" borderId="14" xfId="0" applyFont="1" applyBorder="1" applyAlignment="1" applyProtection="1">
      <alignment horizontal="center" vertical="center" wrapText="1"/>
      <protection hidden="1"/>
    </xf>
    <xf numFmtId="0" fontId="217" fillId="0" borderId="35" xfId="0" applyFont="1" applyBorder="1" applyAlignment="1" applyProtection="1">
      <alignment horizontal="center" vertical="center" wrapText="1"/>
      <protection hidden="1"/>
    </xf>
    <xf numFmtId="0" fontId="3" fillId="0" borderId="36" xfId="1" applyFont="1" applyBorder="1" applyAlignment="1" applyProtection="1">
      <alignment horizontal="center" vertical="center" wrapText="1"/>
      <protection locked="0"/>
    </xf>
    <xf numFmtId="0" fontId="3" fillId="0" borderId="43" xfId="1" applyFont="1" applyBorder="1" applyAlignment="1" applyProtection="1">
      <alignment horizontal="center" vertical="center"/>
      <protection locked="0"/>
    </xf>
    <xf numFmtId="0" fontId="3" fillId="0" borderId="30" xfId="1" applyFont="1" applyBorder="1" applyAlignment="1" applyProtection="1">
      <alignment horizontal="center" vertical="center"/>
      <protection locked="0"/>
    </xf>
    <xf numFmtId="0" fontId="3" fillId="0" borderId="7" xfId="1" applyFont="1" applyBorder="1" applyAlignment="1" applyProtection="1">
      <alignment horizontal="center" vertical="center"/>
      <protection locked="0"/>
    </xf>
    <xf numFmtId="0" fontId="100" fillId="0" borderId="3" xfId="1" applyFont="1" applyBorder="1" applyAlignment="1" applyProtection="1">
      <alignment horizontal="left" vertical="center" shrinkToFit="1"/>
      <protection locked="0"/>
    </xf>
    <xf numFmtId="0" fontId="201" fillId="0" borderId="14" xfId="1" applyFont="1" applyBorder="1" applyAlignment="1" applyProtection="1">
      <alignment horizontal="center" vertical="center" wrapText="1"/>
      <protection hidden="1"/>
    </xf>
    <xf numFmtId="0" fontId="193" fillId="0" borderId="13" xfId="0" applyFont="1" applyBorder="1" applyAlignment="1" applyProtection="1">
      <alignment horizontal="center" vertical="center" wrapText="1"/>
      <protection hidden="1"/>
    </xf>
    <xf numFmtId="0" fontId="0" fillId="0" borderId="14"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194" fillId="0" borderId="4" xfId="1" applyFont="1" applyBorder="1" applyAlignment="1" applyProtection="1">
      <alignment horizontal="center" vertical="center"/>
      <protection hidden="1"/>
    </xf>
    <xf numFmtId="0" fontId="87" fillId="0" borderId="5" xfId="1" applyFont="1" applyBorder="1" applyAlignment="1" applyProtection="1">
      <alignment horizontal="center" vertical="center"/>
      <protection hidden="1"/>
    </xf>
    <xf numFmtId="0" fontId="87" fillId="0" borderId="9" xfId="1" applyFont="1" applyBorder="1" applyAlignment="1" applyProtection="1">
      <alignment horizontal="center" vertical="center"/>
      <protection hidden="1"/>
    </xf>
    <xf numFmtId="0" fontId="192" fillId="0" borderId="16" xfId="1" applyFont="1" applyBorder="1" applyAlignment="1" applyProtection="1">
      <alignment horizontal="center" vertical="center" wrapText="1"/>
      <protection hidden="1"/>
    </xf>
    <xf numFmtId="0" fontId="192" fillId="0" borderId="1" xfId="1" applyFont="1" applyBorder="1" applyAlignment="1" applyProtection="1">
      <alignment horizontal="center" vertical="center" wrapText="1"/>
      <protection hidden="1"/>
    </xf>
    <xf numFmtId="0" fontId="192" fillId="0" borderId="17" xfId="1" applyFont="1" applyBorder="1" applyAlignment="1" applyProtection="1">
      <alignment horizontal="center" vertical="center" wrapText="1"/>
      <protection hidden="1"/>
    </xf>
    <xf numFmtId="0" fontId="192" fillId="0" borderId="18" xfId="1" applyFont="1" applyBorder="1" applyAlignment="1" applyProtection="1">
      <alignment horizontal="center" vertical="center" wrapText="1"/>
      <protection hidden="1"/>
    </xf>
    <xf numFmtId="0" fontId="192" fillId="0" borderId="0" xfId="1" applyFont="1" applyAlignment="1" applyProtection="1">
      <alignment horizontal="center" vertical="center" wrapText="1"/>
      <protection hidden="1"/>
    </xf>
    <xf numFmtId="0" fontId="192" fillId="0" borderId="6" xfId="1" applyFont="1" applyBorder="1" applyAlignment="1" applyProtection="1">
      <alignment horizontal="center" vertical="center" wrapText="1"/>
      <protection hidden="1"/>
    </xf>
    <xf numFmtId="0" fontId="6" fillId="0" borderId="36" xfId="1" applyFont="1" applyBorder="1" applyAlignment="1" applyProtection="1">
      <alignment horizontal="center" vertical="center" wrapText="1"/>
      <protection hidden="1"/>
    </xf>
    <xf numFmtId="0" fontId="6" fillId="0" borderId="6" xfId="1" applyFont="1" applyBorder="1" applyAlignment="1" applyProtection="1">
      <alignment horizontal="center" vertical="center" wrapText="1"/>
      <protection hidden="1"/>
    </xf>
    <xf numFmtId="0" fontId="6" fillId="0" borderId="21" xfId="1" applyFont="1" applyBorder="1" applyAlignment="1" applyProtection="1">
      <alignment horizontal="center" vertical="center" wrapText="1"/>
      <protection hidden="1"/>
    </xf>
    <xf numFmtId="0" fontId="6" fillId="0" borderId="5" xfId="1" applyFont="1" applyBorder="1" applyAlignment="1" applyProtection="1">
      <alignment horizontal="center" vertical="center" wrapText="1"/>
      <protection hidden="1"/>
    </xf>
    <xf numFmtId="0" fontId="6" fillId="0" borderId="9" xfId="1" applyFont="1" applyBorder="1" applyAlignment="1" applyProtection="1">
      <alignment horizontal="center" vertical="center" wrapText="1"/>
      <protection hidden="1"/>
    </xf>
    <xf numFmtId="31" fontId="100" fillId="0" borderId="16" xfId="1" applyNumberFormat="1" applyFont="1" applyBorder="1" applyAlignment="1" applyProtection="1">
      <alignment horizontal="right" vertical="center" shrinkToFit="1"/>
      <protection locked="0"/>
    </xf>
    <xf numFmtId="31" fontId="100" fillId="0" borderId="1" xfId="1" applyNumberFormat="1" applyFont="1" applyBorder="1" applyAlignment="1" applyProtection="1">
      <alignment horizontal="right" vertical="center" shrinkToFit="1"/>
      <protection locked="0"/>
    </xf>
    <xf numFmtId="31" fontId="100" fillId="0" borderId="17" xfId="1" applyNumberFormat="1" applyFont="1" applyBorder="1" applyAlignment="1" applyProtection="1">
      <alignment horizontal="right" vertical="center" shrinkToFit="1"/>
      <protection locked="0"/>
    </xf>
    <xf numFmtId="31" fontId="100" fillId="0" borderId="18" xfId="1" applyNumberFormat="1" applyFont="1" applyBorder="1" applyAlignment="1" applyProtection="1">
      <alignment horizontal="right" vertical="center" shrinkToFit="1"/>
      <protection locked="0"/>
    </xf>
    <xf numFmtId="31" fontId="100" fillId="0" borderId="0" xfId="1" applyNumberFormat="1" applyFont="1" applyAlignment="1" applyProtection="1">
      <alignment horizontal="right" vertical="center" shrinkToFit="1"/>
      <protection locked="0"/>
    </xf>
    <xf numFmtId="31" fontId="100" fillId="0" borderId="6" xfId="1" applyNumberFormat="1" applyFont="1" applyBorder="1" applyAlignment="1" applyProtection="1">
      <alignment horizontal="right" vertical="center" shrinkToFit="1"/>
      <protection locked="0"/>
    </xf>
    <xf numFmtId="0" fontId="3" fillId="0" borderId="0" xfId="1" applyFont="1" applyAlignment="1" applyProtection="1">
      <alignment horizontal="left" vertical="center" shrinkToFit="1"/>
      <protection hidden="1"/>
    </xf>
    <xf numFmtId="0" fontId="3" fillId="0" borderId="0" xfId="1" applyFont="1" applyAlignment="1" applyProtection="1">
      <alignment horizontal="right" vertical="center" shrinkToFit="1"/>
      <protection hidden="1"/>
    </xf>
    <xf numFmtId="0" fontId="150" fillId="0" borderId="25" xfId="1" applyFont="1" applyBorder="1" applyAlignment="1" applyProtection="1">
      <alignment horizontal="center" vertical="center" wrapText="1" shrinkToFit="1"/>
      <protection hidden="1"/>
    </xf>
    <xf numFmtId="0" fontId="3" fillId="0" borderId="25" xfId="1" applyFont="1" applyBorder="1" applyAlignment="1" applyProtection="1">
      <alignment horizontal="center" vertical="center" shrinkToFit="1"/>
      <protection hidden="1"/>
    </xf>
    <xf numFmtId="0" fontId="89" fillId="0" borderId="25" xfId="1" applyFont="1" applyBorder="1" applyAlignment="1" applyProtection="1">
      <alignment horizontal="center" vertical="center" wrapText="1" shrinkToFit="1"/>
      <protection hidden="1"/>
    </xf>
    <xf numFmtId="0" fontId="3" fillId="0" borderId="25" xfId="1" applyFont="1" applyBorder="1" applyAlignment="1" applyProtection="1">
      <alignment horizontal="left" vertical="center"/>
      <protection hidden="1"/>
    </xf>
    <xf numFmtId="0" fontId="125" fillId="0" borderId="50" xfId="1" applyFont="1" applyBorder="1" applyAlignment="1" applyProtection="1">
      <alignment horizontal="center" vertical="center"/>
      <protection locked="0"/>
    </xf>
    <xf numFmtId="0" fontId="3" fillId="0" borderId="31" xfId="1" applyFont="1" applyBorder="1" applyAlignment="1" applyProtection="1">
      <alignment horizontal="center" vertical="center" wrapText="1"/>
      <protection hidden="1"/>
    </xf>
    <xf numFmtId="0" fontId="2" fillId="0" borderId="23" xfId="1" applyBorder="1" applyProtection="1">
      <protection hidden="1"/>
    </xf>
    <xf numFmtId="0" fontId="3" fillId="0" borderId="32" xfId="1" applyFont="1" applyBorder="1" applyAlignment="1" applyProtection="1">
      <alignment horizontal="center" vertical="center" wrapText="1"/>
      <protection hidden="1"/>
    </xf>
    <xf numFmtId="0" fontId="2" fillId="0" borderId="10" xfId="1" applyBorder="1" applyProtection="1">
      <protection hidden="1"/>
    </xf>
    <xf numFmtId="0" fontId="2" fillId="0" borderId="32" xfId="1" applyBorder="1" applyProtection="1">
      <protection hidden="1"/>
    </xf>
    <xf numFmtId="0" fontId="9" fillId="0" borderId="23" xfId="1" applyFont="1" applyBorder="1" applyAlignment="1" applyProtection="1">
      <alignment horizontal="center" vertical="center" wrapText="1"/>
      <protection hidden="1"/>
    </xf>
    <xf numFmtId="0" fontId="3" fillId="0" borderId="23" xfId="1" applyFont="1" applyBorder="1" applyAlignment="1" applyProtection="1">
      <alignment horizontal="center" vertical="center" wrapText="1"/>
      <protection hidden="1"/>
    </xf>
    <xf numFmtId="0" fontId="13" fillId="0" borderId="23" xfId="1" applyFont="1" applyBorder="1" applyAlignment="1" applyProtection="1">
      <alignment horizontal="center" vertical="center" wrapText="1"/>
      <protection hidden="1"/>
    </xf>
    <xf numFmtId="0" fontId="13" fillId="0" borderId="10" xfId="1" applyFont="1" applyBorder="1" applyAlignment="1" applyProtection="1">
      <alignment horizontal="center" vertical="center" wrapText="1"/>
      <protection hidden="1"/>
    </xf>
    <xf numFmtId="0" fontId="233" fillId="0" borderId="10" xfId="1" applyFont="1" applyBorder="1" applyAlignment="1" applyProtection="1">
      <alignment horizontal="center" vertical="center" wrapText="1" shrinkToFit="1"/>
      <protection hidden="1"/>
    </xf>
    <xf numFmtId="0" fontId="235" fillId="0" borderId="10" xfId="1" applyFont="1" applyBorder="1" applyAlignment="1" applyProtection="1">
      <alignment horizontal="center" vertical="center" wrapText="1" shrinkToFit="1"/>
      <protection hidden="1"/>
    </xf>
    <xf numFmtId="0" fontId="26" fillId="0" borderId="13" xfId="1" applyFont="1" applyBorder="1" applyAlignment="1" applyProtection="1">
      <alignment horizontal="center" vertical="center" wrapText="1" shrinkToFit="1"/>
      <protection hidden="1"/>
    </xf>
    <xf numFmtId="0" fontId="26" fillId="0" borderId="14" xfId="1" applyFont="1" applyBorder="1" applyAlignment="1" applyProtection="1">
      <alignment horizontal="center" vertical="center" wrapText="1" shrinkToFit="1"/>
      <protection hidden="1"/>
    </xf>
    <xf numFmtId="0" fontId="26" fillId="0" borderId="15" xfId="1" applyFont="1" applyBorder="1" applyAlignment="1" applyProtection="1">
      <alignment horizontal="center" vertical="center" wrapText="1" shrinkToFit="1"/>
      <protection hidden="1"/>
    </xf>
    <xf numFmtId="0" fontId="198" fillId="0" borderId="10" xfId="1" applyFont="1" applyBorder="1" applyAlignment="1" applyProtection="1">
      <alignment horizontal="center" vertical="center" wrapText="1" shrinkToFit="1"/>
      <protection hidden="1"/>
    </xf>
    <xf numFmtId="0" fontId="199" fillId="0" borderId="10" xfId="1" applyFont="1" applyBorder="1" applyAlignment="1" applyProtection="1">
      <alignment horizontal="center" vertical="center" wrapText="1" shrinkToFit="1"/>
      <protection hidden="1"/>
    </xf>
    <xf numFmtId="0" fontId="26" fillId="0" borderId="20" xfId="1" applyFont="1" applyBorder="1" applyAlignment="1" applyProtection="1">
      <alignment horizontal="center" vertical="center" wrapText="1"/>
      <protection hidden="1"/>
    </xf>
    <xf numFmtId="0" fontId="26" fillId="0" borderId="1" xfId="1" applyFont="1" applyBorder="1" applyAlignment="1" applyProtection="1">
      <alignment horizontal="center" vertical="center" wrapText="1"/>
      <protection hidden="1"/>
    </xf>
    <xf numFmtId="0" fontId="26" fillId="0" borderId="17" xfId="1" applyFont="1" applyBorder="1" applyAlignment="1" applyProtection="1">
      <alignment horizontal="center" vertical="center" wrapText="1"/>
      <protection hidden="1"/>
    </xf>
    <xf numFmtId="0" fontId="26" fillId="0" borderId="36" xfId="1" applyFont="1" applyBorder="1" applyAlignment="1" applyProtection="1">
      <alignment horizontal="center" vertical="center" wrapText="1"/>
      <protection hidden="1"/>
    </xf>
    <xf numFmtId="0" fontId="26" fillId="0" borderId="0" xfId="1" applyFont="1" applyAlignment="1" applyProtection="1">
      <alignment horizontal="center" vertical="center" wrapText="1"/>
      <protection hidden="1"/>
    </xf>
    <xf numFmtId="0" fontId="26" fillId="0" borderId="6" xfId="1" applyFont="1" applyBorder="1" applyAlignment="1" applyProtection="1">
      <alignment horizontal="center" vertical="center" wrapText="1"/>
      <protection hidden="1"/>
    </xf>
    <xf numFmtId="0" fontId="26" fillId="0" borderId="43" xfId="1" applyFont="1" applyBorder="1" applyAlignment="1" applyProtection="1">
      <alignment horizontal="center" vertical="center" wrapText="1"/>
      <protection hidden="1"/>
    </xf>
    <xf numFmtId="0" fontId="26" fillId="0" borderId="30" xfId="1" applyFont="1" applyBorder="1" applyAlignment="1" applyProtection="1">
      <alignment horizontal="center" vertical="center" wrapText="1"/>
      <protection hidden="1"/>
    </xf>
    <xf numFmtId="0" fontId="26" fillId="0" borderId="7" xfId="1" applyFont="1" applyBorder="1" applyAlignment="1" applyProtection="1">
      <alignment horizontal="center" vertical="center" wrapText="1"/>
      <protection hidden="1"/>
    </xf>
    <xf numFmtId="4" fontId="125" fillId="0" borderId="10" xfId="1" applyNumberFormat="1" applyFont="1" applyBorder="1" applyAlignment="1" applyProtection="1">
      <alignment horizontal="center" vertical="center" shrinkToFit="1"/>
      <protection locked="0"/>
    </xf>
    <xf numFmtId="4" fontId="125" fillId="0" borderId="13" xfId="1" applyNumberFormat="1" applyFont="1" applyBorder="1" applyAlignment="1" applyProtection="1">
      <alignment horizontal="center" vertical="center" shrinkToFit="1"/>
      <protection locked="0"/>
    </xf>
    <xf numFmtId="179" fontId="201" fillId="0" borderId="15" xfId="1" applyNumberFormat="1" applyFont="1" applyBorder="1" applyAlignment="1" applyProtection="1">
      <alignment horizontal="center" vertical="center" shrinkToFit="1"/>
      <protection hidden="1"/>
    </xf>
    <xf numFmtId="179" fontId="201" fillId="0" borderId="22" xfId="1" applyNumberFormat="1" applyFont="1" applyBorder="1" applyAlignment="1" applyProtection="1">
      <alignment horizontal="center" vertical="center" shrinkToFit="1"/>
      <protection hidden="1"/>
    </xf>
    <xf numFmtId="0" fontId="90" fillId="0" borderId="10" xfId="1" applyFont="1" applyBorder="1" applyAlignment="1" applyProtection="1">
      <alignment horizontal="right" vertical="center" shrinkToFit="1"/>
      <protection hidden="1"/>
    </xf>
    <xf numFmtId="0" fontId="201" fillId="0" borderId="14" xfId="1" applyFont="1" applyBorder="1" applyAlignment="1" applyProtection="1">
      <alignment horizontal="center" vertical="center" shrinkToFit="1"/>
      <protection hidden="1"/>
    </xf>
    <xf numFmtId="0" fontId="90" fillId="0" borderId="45" xfId="1" applyFont="1" applyBorder="1" applyAlignment="1" applyProtection="1">
      <alignment horizontal="center" vertical="center" wrapText="1" shrinkToFit="1"/>
      <protection hidden="1"/>
    </xf>
    <xf numFmtId="0" fontId="90" fillId="0" borderId="45" xfId="1" applyFont="1" applyBorder="1" applyAlignment="1" applyProtection="1">
      <alignment horizontal="center" vertical="center" shrinkToFit="1"/>
      <protection hidden="1"/>
    </xf>
    <xf numFmtId="3" fontId="125" fillId="0" borderId="45" xfId="1" applyNumberFormat="1" applyFont="1" applyBorder="1" applyAlignment="1" applyProtection="1">
      <alignment horizontal="center" vertical="center" shrinkToFit="1"/>
      <protection locked="0"/>
    </xf>
    <xf numFmtId="3" fontId="125" fillId="0" borderId="27" xfId="1" applyNumberFormat="1" applyFont="1" applyBorder="1" applyAlignment="1" applyProtection="1">
      <alignment horizontal="center" vertical="center" shrinkToFit="1"/>
      <protection locked="0"/>
    </xf>
    <xf numFmtId="0" fontId="199" fillId="0" borderId="45" xfId="1" applyFont="1" applyBorder="1" applyAlignment="1" applyProtection="1">
      <alignment horizontal="center" vertical="center" wrapText="1" shrinkToFit="1"/>
      <protection hidden="1"/>
    </xf>
    <xf numFmtId="179" fontId="201" fillId="0" borderId="29" xfId="1" applyNumberFormat="1" applyFont="1" applyBorder="1" applyAlignment="1" applyProtection="1">
      <alignment horizontal="center" vertical="center" shrinkToFit="1"/>
      <protection hidden="1"/>
    </xf>
    <xf numFmtId="179" fontId="201" fillId="0" borderId="46" xfId="1" applyNumberFormat="1" applyFont="1" applyBorder="1" applyAlignment="1" applyProtection="1">
      <alignment horizontal="center" vertical="center" shrinkToFit="1"/>
      <protection hidden="1"/>
    </xf>
    <xf numFmtId="0" fontId="125" fillId="0" borderId="10" xfId="1" applyFont="1" applyBorder="1" applyAlignment="1" applyProtection="1">
      <alignment horizontal="center" vertical="center" wrapText="1" shrinkToFit="1"/>
      <protection locked="0"/>
    </xf>
    <xf numFmtId="31" fontId="74" fillId="0" borderId="14" xfId="0" applyNumberFormat="1" applyFont="1" applyBorder="1" applyAlignment="1" applyProtection="1">
      <alignment horizontal="center" vertical="center" shrinkToFit="1"/>
      <protection locked="0"/>
    </xf>
    <xf numFmtId="31" fontId="74" fillId="0" borderId="15" xfId="0" applyNumberFormat="1" applyFont="1" applyBorder="1" applyAlignment="1" applyProtection="1">
      <alignment horizontal="center" vertical="center" shrinkToFit="1"/>
      <protection locked="0"/>
    </xf>
    <xf numFmtId="0" fontId="33" fillId="0" borderId="0" xfId="0" applyFont="1" applyAlignment="1" applyProtection="1">
      <alignment horizontal="center" vertical="center"/>
      <protection hidden="1"/>
    </xf>
    <xf numFmtId="0" fontId="33" fillId="0" borderId="0" xfId="0" applyFont="1" applyAlignment="1" applyProtection="1">
      <alignment horizontal="left" vertical="center"/>
      <protection hidden="1"/>
    </xf>
    <xf numFmtId="0" fontId="45" fillId="0" borderId="0" xfId="0" applyFont="1" applyAlignment="1" applyProtection="1">
      <alignment horizontal="center"/>
      <protection hidden="1"/>
    </xf>
    <xf numFmtId="0" fontId="46" fillId="0" borderId="0" xfId="0" applyFont="1" applyAlignment="1" applyProtection="1">
      <alignment horizontal="center"/>
      <protection hidden="1"/>
    </xf>
    <xf numFmtId="0" fontId="32" fillId="0" borderId="0" xfId="0" applyFont="1" applyAlignment="1" applyProtection="1">
      <alignment horizontal="left"/>
      <protection hidden="1"/>
    </xf>
    <xf numFmtId="0" fontId="32" fillId="0" borderId="0" xfId="0" applyFont="1" applyAlignment="1" applyProtection="1">
      <alignment horizontal="left" shrinkToFit="1"/>
      <protection hidden="1"/>
    </xf>
    <xf numFmtId="0" fontId="59" fillId="0" borderId="0" xfId="0" applyFont="1" applyAlignment="1" applyProtection="1">
      <alignment horizontal="left" vertical="center"/>
      <protection hidden="1"/>
    </xf>
    <xf numFmtId="0" fontId="60" fillId="0" borderId="0" xfId="0" applyFont="1" applyAlignment="1" applyProtection="1">
      <alignment horizontal="right" shrinkToFit="1"/>
      <protection hidden="1"/>
    </xf>
    <xf numFmtId="31" fontId="74" fillId="0" borderId="5" xfId="0" applyNumberFormat="1" applyFont="1" applyBorder="1" applyAlignment="1" applyProtection="1">
      <alignment horizontal="center" vertical="center" shrinkToFit="1"/>
      <protection locked="0"/>
    </xf>
    <xf numFmtId="0" fontId="59" fillId="0" borderId="0" xfId="0" applyFont="1" applyAlignment="1" applyProtection="1">
      <alignment horizontal="center" vertical="center"/>
      <protection hidden="1"/>
    </xf>
    <xf numFmtId="0" fontId="16" fillId="0" borderId="0" xfId="0" applyFont="1" applyAlignment="1" applyProtection="1">
      <alignment horizontal="left"/>
      <protection hidden="1"/>
    </xf>
    <xf numFmtId="0" fontId="33" fillId="0" borderId="12" xfId="0" applyFont="1" applyBorder="1" applyAlignment="1" applyProtection="1">
      <alignment horizontal="center" vertical="center"/>
      <protection hidden="1"/>
    </xf>
    <xf numFmtId="0" fontId="74" fillId="0" borderId="5" xfId="0" applyFont="1" applyBorder="1" applyAlignment="1" applyProtection="1">
      <alignment horizontal="center" vertical="center" shrinkToFit="1"/>
      <protection locked="0"/>
    </xf>
    <xf numFmtId="0" fontId="32" fillId="0" borderId="0" xfId="0" applyFont="1" applyAlignment="1" applyProtection="1">
      <alignment horizontal="center"/>
      <protection hidden="1"/>
    </xf>
    <xf numFmtId="0" fontId="73" fillId="0" borderId="5" xfId="0" applyFont="1" applyBorder="1" applyAlignment="1" applyProtection="1">
      <alignment horizontal="center" vertical="center" shrinkToFit="1"/>
      <protection locked="0"/>
    </xf>
    <xf numFmtId="0" fontId="74" fillId="0" borderId="5" xfId="0" applyFont="1" applyBorder="1" applyAlignment="1" applyProtection="1">
      <alignment horizontal="center" vertical="center"/>
      <protection locked="0"/>
    </xf>
    <xf numFmtId="0" fontId="41" fillId="0" borderId="0" xfId="0" applyFont="1" applyAlignment="1" applyProtection="1">
      <alignment horizontal="left" vertical="center" shrinkToFit="1"/>
      <protection hidden="1"/>
    </xf>
    <xf numFmtId="55" fontId="74" fillId="0" borderId="13" xfId="0" applyNumberFormat="1" applyFont="1" applyBorder="1" applyAlignment="1" applyProtection="1">
      <alignment horizontal="center" vertical="center" shrinkToFit="1"/>
      <protection locked="0"/>
    </xf>
    <xf numFmtId="55" fontId="74" fillId="0" borderId="14" xfId="0" applyNumberFormat="1" applyFont="1" applyBorder="1" applyAlignment="1" applyProtection="1">
      <alignment horizontal="center" vertical="center" shrinkToFit="1"/>
      <protection locked="0"/>
    </xf>
    <xf numFmtId="55" fontId="74" fillId="0" borderId="15" xfId="0" applyNumberFormat="1" applyFont="1" applyBorder="1" applyAlignment="1" applyProtection="1">
      <alignment horizontal="center" vertical="center" shrinkToFit="1"/>
      <protection locked="0"/>
    </xf>
    <xf numFmtId="0" fontId="74" fillId="0" borderId="13" xfId="0" applyFont="1" applyBorder="1" applyAlignment="1" applyProtection="1">
      <alignment horizontal="left" vertical="center" shrinkToFit="1"/>
      <protection locked="0"/>
    </xf>
    <xf numFmtId="0" fontId="74" fillId="0" borderId="14" xfId="0" applyFont="1" applyBorder="1" applyAlignment="1" applyProtection="1">
      <alignment horizontal="left" vertical="center" shrinkToFit="1"/>
      <protection locked="0"/>
    </xf>
    <xf numFmtId="0" fontId="74" fillId="0" borderId="15" xfId="0" applyFont="1" applyBorder="1" applyAlignment="1" applyProtection="1">
      <alignment horizontal="left" vertical="center" shrinkToFit="1"/>
      <protection locked="0"/>
    </xf>
    <xf numFmtId="177" fontId="31" fillId="0" borderId="13" xfId="0" applyNumberFormat="1" applyFont="1" applyBorder="1" applyAlignment="1" applyProtection="1">
      <alignment horizontal="center" vertical="center" shrinkToFit="1"/>
      <protection locked="0"/>
    </xf>
    <xf numFmtId="177" fontId="31" fillId="0" borderId="14" xfId="0" applyNumberFormat="1" applyFont="1" applyBorder="1" applyAlignment="1" applyProtection="1">
      <alignment horizontal="center" vertical="center" shrinkToFit="1"/>
      <protection locked="0"/>
    </xf>
    <xf numFmtId="177" fontId="31" fillId="0" borderId="15" xfId="0" applyNumberFormat="1" applyFont="1" applyBorder="1" applyAlignment="1" applyProtection="1">
      <alignment horizontal="center" vertical="center" shrinkToFit="1"/>
      <protection locked="0"/>
    </xf>
    <xf numFmtId="0" fontId="32" fillId="0" borderId="1" xfId="0" applyFont="1" applyBorder="1" applyAlignment="1" applyProtection="1">
      <alignment horizontal="center" vertical="center" shrinkToFit="1"/>
      <protection hidden="1"/>
    </xf>
    <xf numFmtId="0" fontId="32" fillId="0" borderId="17" xfId="0" applyFont="1" applyBorder="1" applyAlignment="1" applyProtection="1">
      <alignment horizontal="center" vertical="center" shrinkToFit="1"/>
      <protection hidden="1"/>
    </xf>
    <xf numFmtId="49" fontId="32" fillId="0" borderId="16" xfId="0" applyNumberFormat="1" applyFont="1" applyBorder="1" applyAlignment="1" applyProtection="1">
      <alignment horizontal="center" vertical="center" shrinkToFit="1"/>
      <protection hidden="1"/>
    </xf>
    <xf numFmtId="49" fontId="32" fillId="0" borderId="1" xfId="0" applyNumberFormat="1" applyFont="1" applyBorder="1" applyAlignment="1" applyProtection="1">
      <alignment horizontal="center" vertical="center" shrinkToFit="1"/>
      <protection hidden="1"/>
    </xf>
    <xf numFmtId="49" fontId="32" fillId="0" borderId="17" xfId="0" applyNumberFormat="1" applyFont="1" applyBorder="1" applyAlignment="1" applyProtection="1">
      <alignment horizontal="center" vertical="center" shrinkToFit="1"/>
      <protection hidden="1"/>
    </xf>
    <xf numFmtId="0" fontId="33" fillId="0" borderId="5" xfId="0" applyFont="1" applyBorder="1" applyAlignment="1" applyProtection="1">
      <alignment horizontal="center" vertical="center" shrinkToFit="1"/>
      <protection hidden="1"/>
    </xf>
    <xf numFmtId="0" fontId="33" fillId="0" borderId="9" xfId="0" applyFont="1" applyBorder="1" applyAlignment="1" applyProtection="1">
      <alignment horizontal="center" vertical="center" shrinkToFit="1"/>
      <protection hidden="1"/>
    </xf>
    <xf numFmtId="0" fontId="33" fillId="0" borderId="4" xfId="0" applyFont="1" applyBorder="1" applyAlignment="1" applyProtection="1">
      <alignment horizontal="center" vertical="center"/>
      <protection hidden="1"/>
    </xf>
    <xf numFmtId="0" fontId="33" fillId="0" borderId="5" xfId="0" applyFont="1" applyBorder="1" applyAlignment="1" applyProtection="1">
      <alignment horizontal="center" vertical="center"/>
      <protection hidden="1"/>
    </xf>
    <xf numFmtId="0" fontId="33" fillId="0" borderId="9" xfId="0" applyFont="1" applyBorder="1" applyAlignment="1" applyProtection="1">
      <alignment horizontal="center" vertical="center"/>
      <protection hidden="1"/>
    </xf>
    <xf numFmtId="0" fontId="31" fillId="0" borderId="13" xfId="0" applyFont="1" applyBorder="1" applyAlignment="1" applyProtection="1">
      <alignment horizontal="left" vertical="center" shrinkToFit="1"/>
      <protection locked="0"/>
    </xf>
    <xf numFmtId="0" fontId="31" fillId="0" borderId="14" xfId="0" applyFont="1" applyBorder="1" applyAlignment="1" applyProtection="1">
      <alignment horizontal="left" vertical="center" shrinkToFit="1"/>
      <protection locked="0"/>
    </xf>
    <xf numFmtId="0" fontId="31" fillId="0" borderId="15" xfId="0" applyFont="1" applyBorder="1" applyAlignment="1" applyProtection="1">
      <alignment horizontal="left" vertical="center" shrinkToFit="1"/>
      <protection locked="0"/>
    </xf>
    <xf numFmtId="0" fontId="32" fillId="0" borderId="16" xfId="0" applyFont="1" applyBorder="1" applyAlignment="1" applyProtection="1">
      <alignment horizontal="center" vertical="center"/>
      <protection hidden="1"/>
    </xf>
    <xf numFmtId="0" fontId="32" fillId="0" borderId="1" xfId="0" applyFont="1" applyBorder="1" applyAlignment="1" applyProtection="1">
      <alignment horizontal="center" vertical="center"/>
      <protection hidden="1"/>
    </xf>
    <xf numFmtId="0" fontId="32" fillId="0" borderId="17" xfId="0" applyFont="1" applyBorder="1" applyAlignment="1" applyProtection="1">
      <alignment horizontal="center" vertical="center"/>
      <protection hidden="1"/>
    </xf>
    <xf numFmtId="0" fontId="33" fillId="0" borderId="4" xfId="0" applyFont="1" applyBorder="1" applyAlignment="1" applyProtection="1">
      <alignment horizontal="center" vertical="center" shrinkToFit="1"/>
      <protection hidden="1"/>
    </xf>
    <xf numFmtId="31" fontId="74" fillId="0" borderId="13" xfId="0" applyNumberFormat="1" applyFont="1" applyBorder="1" applyAlignment="1" applyProtection="1">
      <alignment horizontal="center" vertical="center" shrinkToFit="1"/>
      <protection locked="0"/>
    </xf>
    <xf numFmtId="31" fontId="74" fillId="0" borderId="10" xfId="0" applyNumberFormat="1" applyFont="1" applyBorder="1" applyAlignment="1" applyProtection="1">
      <alignment horizontal="center" vertical="center" shrinkToFit="1"/>
      <protection locked="0"/>
    </xf>
    <xf numFmtId="0" fontId="74" fillId="0" borderId="10" xfId="0" applyFont="1" applyBorder="1" applyAlignment="1" applyProtection="1">
      <alignment horizontal="center" vertical="center" shrinkToFit="1"/>
      <protection locked="0"/>
    </xf>
    <xf numFmtId="0" fontId="74" fillId="0" borderId="13" xfId="0" applyFont="1" applyBorder="1" applyAlignment="1" applyProtection="1">
      <alignment horizontal="center" vertical="center" shrinkToFit="1"/>
      <protection locked="0"/>
    </xf>
    <xf numFmtId="0" fontId="74" fillId="0" borderId="14" xfId="0" applyFont="1" applyBorder="1" applyAlignment="1" applyProtection="1">
      <alignment horizontal="center" vertical="center" shrinkToFit="1"/>
      <protection locked="0"/>
    </xf>
    <xf numFmtId="0" fontId="74" fillId="0" borderId="15" xfId="0" applyFont="1" applyBorder="1" applyAlignment="1" applyProtection="1">
      <alignment horizontal="center" vertical="center" shrinkToFit="1"/>
      <protection locked="0"/>
    </xf>
    <xf numFmtId="0" fontId="74" fillId="0" borderId="10" xfId="0" applyFont="1" applyBorder="1" applyAlignment="1" applyProtection="1">
      <alignment horizontal="left" vertical="center" shrinkToFit="1"/>
      <protection locked="0"/>
    </xf>
    <xf numFmtId="0" fontId="62" fillId="0" borderId="14" xfId="0" applyFont="1" applyBorder="1" applyAlignment="1" applyProtection="1">
      <alignment horizontal="center" vertical="center" shrinkToFit="1"/>
      <protection locked="0"/>
    </xf>
    <xf numFmtId="0" fontId="61" fillId="0" borderId="14" xfId="0" applyFont="1" applyBorder="1" applyAlignment="1" applyProtection="1">
      <alignment horizontal="center" vertical="center" shrinkToFit="1"/>
      <protection locked="0"/>
    </xf>
    <xf numFmtId="0" fontId="61" fillId="0" borderId="15" xfId="0" applyFont="1" applyBorder="1" applyAlignment="1" applyProtection="1">
      <alignment horizontal="center" vertical="center" shrinkToFit="1"/>
      <protection locked="0"/>
    </xf>
    <xf numFmtId="0" fontId="32" fillId="0" borderId="16" xfId="0" applyFont="1" applyBorder="1" applyAlignment="1" applyProtection="1">
      <alignment horizontal="center" vertical="center" shrinkToFit="1"/>
      <protection hidden="1"/>
    </xf>
    <xf numFmtId="0" fontId="32" fillId="0" borderId="11" xfId="0" applyFont="1" applyBorder="1" applyAlignment="1" applyProtection="1">
      <alignment horizontal="center" vertical="center"/>
      <protection hidden="1"/>
    </xf>
    <xf numFmtId="0" fontId="74" fillId="0" borderId="5" xfId="0" applyFont="1" applyBorder="1" applyAlignment="1" applyProtection="1">
      <alignment horizontal="left" vertical="center" shrinkToFit="1"/>
      <protection locked="0"/>
    </xf>
    <xf numFmtId="0" fontId="32" fillId="0" borderId="0" xfId="0" applyFont="1" applyAlignment="1" applyProtection="1">
      <alignment horizontal="right"/>
      <protection hidden="1"/>
    </xf>
    <xf numFmtId="31" fontId="32" fillId="0" borderId="1" xfId="0" applyNumberFormat="1" applyFont="1" applyBorder="1" applyAlignment="1" applyProtection="1">
      <alignment horizontal="center" vertical="center" shrinkToFit="1"/>
      <protection hidden="1"/>
    </xf>
    <xf numFmtId="31" fontId="32" fillId="0" borderId="17" xfId="0" applyNumberFormat="1" applyFont="1" applyBorder="1" applyAlignment="1" applyProtection="1">
      <alignment horizontal="center" vertical="center" shrinkToFit="1"/>
      <protection hidden="1"/>
    </xf>
    <xf numFmtId="0" fontId="125" fillId="0" borderId="0" xfId="2" applyFont="1" applyAlignment="1" applyProtection="1">
      <alignment horizontal="right" vertical="center" shrinkToFit="1"/>
      <protection hidden="1"/>
    </xf>
    <xf numFmtId="0" fontId="65" fillId="0" borderId="0" xfId="0" applyFont="1" applyAlignment="1" applyProtection="1">
      <alignment horizontal="left"/>
      <protection hidden="1"/>
    </xf>
    <xf numFmtId="0" fontId="32" fillId="0" borderId="0" xfId="0" applyFont="1" applyAlignment="1" applyProtection="1">
      <alignment horizontal="left" vertical="center"/>
      <protection hidden="1"/>
    </xf>
    <xf numFmtId="0" fontId="36" fillId="0" borderId="0" xfId="0" applyFont="1" applyAlignment="1" applyProtection="1">
      <alignment horizontal="left" shrinkToFit="1"/>
      <protection hidden="1"/>
    </xf>
    <xf numFmtId="0" fontId="31" fillId="0" borderId="0" xfId="0" applyFont="1" applyAlignment="1" applyProtection="1">
      <alignment horizontal="left" shrinkToFit="1"/>
      <protection hidden="1"/>
    </xf>
    <xf numFmtId="0" fontId="230" fillId="0" borderId="16" xfId="0" applyFont="1" applyBorder="1" applyAlignment="1" applyProtection="1">
      <alignment horizontal="left" vertical="top" wrapText="1" shrinkToFit="1"/>
      <protection locked="0"/>
    </xf>
    <xf numFmtId="0" fontId="230" fillId="0" borderId="1" xfId="0" applyFont="1" applyBorder="1" applyAlignment="1" applyProtection="1">
      <alignment horizontal="left" vertical="top" wrapText="1" shrinkToFit="1"/>
      <protection locked="0"/>
    </xf>
    <xf numFmtId="0" fontId="230" fillId="0" borderId="17" xfId="0" applyFont="1" applyBorder="1" applyAlignment="1" applyProtection="1">
      <alignment horizontal="left" vertical="top" wrapText="1" shrinkToFit="1"/>
      <protection locked="0"/>
    </xf>
    <xf numFmtId="0" fontId="230" fillId="0" borderId="18" xfId="0" applyFont="1" applyBorder="1" applyAlignment="1" applyProtection="1">
      <alignment horizontal="left" vertical="top" wrapText="1" shrinkToFit="1"/>
      <protection locked="0"/>
    </xf>
    <xf numFmtId="0" fontId="230" fillId="0" borderId="0" xfId="0" applyFont="1" applyAlignment="1" applyProtection="1">
      <alignment horizontal="left" vertical="top" wrapText="1" shrinkToFit="1"/>
      <protection locked="0"/>
    </xf>
    <xf numFmtId="0" fontId="230" fillId="0" borderId="6" xfId="0" applyFont="1" applyBorder="1" applyAlignment="1" applyProtection="1">
      <alignment horizontal="left" vertical="top" wrapText="1" shrinkToFit="1"/>
      <protection locked="0"/>
    </xf>
    <xf numFmtId="0" fontId="230" fillId="0" borderId="4" xfId="0" applyFont="1" applyBorder="1" applyAlignment="1" applyProtection="1">
      <alignment horizontal="left" vertical="top" wrapText="1" shrinkToFit="1"/>
      <protection locked="0"/>
    </xf>
    <xf numFmtId="0" fontId="230" fillId="0" borderId="5" xfId="0" applyFont="1" applyBorder="1" applyAlignment="1" applyProtection="1">
      <alignment horizontal="left" vertical="top" wrapText="1" shrinkToFit="1"/>
      <protection locked="0"/>
    </xf>
    <xf numFmtId="0" fontId="230" fillId="0" borderId="9" xfId="0" applyFont="1" applyBorder="1" applyAlignment="1" applyProtection="1">
      <alignment horizontal="left" vertical="top" wrapText="1" shrinkToFit="1"/>
      <protection locked="0"/>
    </xf>
    <xf numFmtId="0" fontId="54" fillId="0" borderId="0" xfId="0" applyFont="1" applyAlignment="1" applyProtection="1">
      <alignment horizontal="left"/>
      <protection hidden="1"/>
    </xf>
    <xf numFmtId="0" fontId="65" fillId="0" borderId="0" xfId="0" applyFont="1" applyAlignment="1" applyProtection="1">
      <alignment horizontal="center" vertical="center"/>
      <protection hidden="1"/>
    </xf>
    <xf numFmtId="0" fontId="71" fillId="0" borderId="0" xfId="0" applyFont="1" applyAlignment="1" applyProtection="1">
      <alignment horizontal="center"/>
      <protection hidden="1"/>
    </xf>
    <xf numFmtId="0" fontId="64" fillId="0" borderId="0" xfId="0" applyFont="1" applyAlignment="1" applyProtection="1">
      <alignment horizontal="center"/>
      <protection hidden="1"/>
    </xf>
    <xf numFmtId="0" fontId="74" fillId="0" borderId="10" xfId="0" applyFont="1" applyBorder="1" applyAlignment="1" applyProtection="1">
      <alignment horizontal="center" vertical="center" shrinkToFit="1"/>
      <protection hidden="1"/>
    </xf>
    <xf numFmtId="0" fontId="54" fillId="0" borderId="10" xfId="0" applyFont="1" applyBorder="1" applyAlignment="1" applyProtection="1">
      <alignment horizontal="center" vertical="center" shrinkToFit="1"/>
      <protection locked="0"/>
    </xf>
    <xf numFmtId="176" fontId="74" fillId="0" borderId="10" xfId="0" applyNumberFormat="1" applyFont="1" applyBorder="1" applyAlignment="1" applyProtection="1">
      <alignment horizontal="center" vertical="center" shrinkToFit="1"/>
      <protection locked="0"/>
    </xf>
    <xf numFmtId="0" fontId="54" fillId="0" borderId="10" xfId="0" applyFont="1" applyBorder="1" applyAlignment="1" applyProtection="1">
      <alignment horizontal="center" vertical="center" shrinkToFit="1"/>
      <protection hidden="1"/>
    </xf>
    <xf numFmtId="176" fontId="74" fillId="0" borderId="10" xfId="0" applyNumberFormat="1" applyFont="1" applyBorder="1" applyAlignment="1" applyProtection="1">
      <alignment horizontal="center" vertical="center" shrinkToFit="1"/>
      <protection hidden="1"/>
    </xf>
    <xf numFmtId="0" fontId="74" fillId="0" borderId="10" xfId="0" applyFont="1" applyBorder="1" applyAlignment="1" applyProtection="1">
      <alignment horizontal="left" vertical="center" wrapText="1" shrinkToFit="1"/>
      <protection hidden="1"/>
    </xf>
    <xf numFmtId="0" fontId="32" fillId="0" borderId="10" xfId="0" applyFont="1" applyBorder="1" applyAlignment="1" applyProtection="1">
      <alignment horizontal="center" vertical="center" shrinkToFit="1"/>
      <protection hidden="1"/>
    </xf>
    <xf numFmtId="0" fontId="74" fillId="0" borderId="10" xfId="0" applyFont="1" applyBorder="1" applyAlignment="1" applyProtection="1">
      <alignment horizontal="left" vertical="center" wrapText="1" shrinkToFit="1"/>
      <protection locked="0"/>
    </xf>
    <xf numFmtId="0" fontId="32" fillId="0" borderId="10" xfId="0" applyFont="1" applyBorder="1" applyAlignment="1" applyProtection="1">
      <alignment horizontal="center" vertical="center" shrinkToFit="1"/>
      <protection locked="0"/>
    </xf>
    <xf numFmtId="0" fontId="73" fillId="0" borderId="10" xfId="0" applyFont="1" applyBorder="1" applyAlignment="1" applyProtection="1">
      <alignment horizontal="center" vertical="center" shrinkToFit="1"/>
      <protection hidden="1"/>
    </xf>
    <xf numFmtId="0" fontId="32" fillId="0" borderId="51" xfId="0" applyFont="1" applyBorder="1" applyAlignment="1" applyProtection="1">
      <alignment horizontal="center" vertical="center" shrinkToFit="1"/>
      <protection hidden="1"/>
    </xf>
    <xf numFmtId="0" fontId="120" fillId="0" borderId="0" xfId="0" applyFont="1" applyAlignment="1" applyProtection="1">
      <alignment horizontal="left" vertical="top" wrapText="1"/>
      <protection locked="0"/>
    </xf>
    <xf numFmtId="0" fontId="120" fillId="0" borderId="0" xfId="0" applyFont="1" applyAlignment="1" applyProtection="1">
      <alignment horizontal="left" vertical="top"/>
      <protection locked="0"/>
    </xf>
    <xf numFmtId="0" fontId="74" fillId="0" borderId="13" xfId="0" applyFont="1" applyBorder="1" applyAlignment="1" applyProtection="1">
      <alignment horizontal="left" vertical="center" wrapText="1" shrinkToFit="1"/>
      <protection locked="0"/>
    </xf>
    <xf numFmtId="0" fontId="74" fillId="0" borderId="14" xfId="0" applyFont="1" applyBorder="1" applyAlignment="1" applyProtection="1">
      <alignment horizontal="left" vertical="center" wrapText="1" shrinkToFit="1"/>
      <protection locked="0"/>
    </xf>
    <xf numFmtId="0" fontId="74" fillId="0" borderId="15" xfId="0" applyFont="1" applyBorder="1" applyAlignment="1" applyProtection="1">
      <alignment horizontal="left" vertical="center" wrapText="1" shrinkToFit="1"/>
      <protection locked="0"/>
    </xf>
    <xf numFmtId="0" fontId="82" fillId="0" borderId="0" xfId="0" applyFont="1" applyAlignment="1" applyProtection="1">
      <alignment horizontal="left" vertical="top" wrapText="1"/>
      <protection locked="0"/>
    </xf>
    <xf numFmtId="0" fontId="82" fillId="0" borderId="0" xfId="0" applyFont="1" applyAlignment="1" applyProtection="1">
      <alignment horizontal="left" vertical="top"/>
      <protection locked="0"/>
    </xf>
    <xf numFmtId="0" fontId="113" fillId="0" borderId="0" xfId="0" applyFont="1" applyAlignment="1" applyProtection="1">
      <alignment horizontal="left" vertical="top" wrapText="1"/>
      <protection locked="0"/>
    </xf>
    <xf numFmtId="0" fontId="113" fillId="0" borderId="0" xfId="0" applyFont="1" applyAlignment="1" applyProtection="1">
      <alignment horizontal="left" vertical="top"/>
      <protection locked="0"/>
    </xf>
    <xf numFmtId="49" fontId="32" fillId="0" borderId="0" xfId="0" applyNumberFormat="1" applyFont="1" applyAlignment="1" applyProtection="1">
      <alignment horizontal="center"/>
      <protection hidden="1"/>
    </xf>
    <xf numFmtId="0" fontId="34" fillId="0" borderId="0" xfId="0" applyFont="1" applyAlignment="1" applyProtection="1">
      <alignment horizontal="center" vertical="center"/>
      <protection hidden="1"/>
    </xf>
    <xf numFmtId="0" fontId="76" fillId="0" borderId="16" xfId="0" applyFont="1" applyBorder="1" applyAlignment="1" applyProtection="1">
      <alignment horizontal="left" vertical="top" wrapText="1" shrinkToFit="1"/>
      <protection locked="0"/>
    </xf>
    <xf numFmtId="0" fontId="76" fillId="0" borderId="1" xfId="0" applyFont="1" applyBorder="1" applyAlignment="1" applyProtection="1">
      <alignment horizontal="left" vertical="top" wrapText="1" shrinkToFit="1"/>
      <protection locked="0"/>
    </xf>
    <xf numFmtId="0" fontId="76" fillId="0" borderId="17" xfId="0" applyFont="1" applyBorder="1" applyAlignment="1" applyProtection="1">
      <alignment horizontal="left" vertical="top" wrapText="1" shrinkToFit="1"/>
      <protection locked="0"/>
    </xf>
    <xf numFmtId="0" fontId="76" fillId="0" borderId="18" xfId="0" applyFont="1" applyBorder="1" applyAlignment="1" applyProtection="1">
      <alignment horizontal="left" vertical="top" wrapText="1" shrinkToFit="1"/>
      <protection locked="0"/>
    </xf>
    <xf numFmtId="0" fontId="76" fillId="0" borderId="0" xfId="0" applyFont="1" applyAlignment="1" applyProtection="1">
      <alignment horizontal="left" vertical="top" wrapText="1" shrinkToFit="1"/>
      <protection locked="0"/>
    </xf>
    <xf numFmtId="0" fontId="76" fillId="0" borderId="6" xfId="0" applyFont="1" applyBorder="1" applyAlignment="1" applyProtection="1">
      <alignment horizontal="left" vertical="top" wrapText="1" shrinkToFit="1"/>
      <protection locked="0"/>
    </xf>
    <xf numFmtId="0" fontId="76" fillId="0" borderId="4" xfId="0" applyFont="1" applyBorder="1" applyAlignment="1" applyProtection="1">
      <alignment horizontal="left" vertical="top" wrapText="1" shrinkToFit="1"/>
      <protection locked="0"/>
    </xf>
    <xf numFmtId="0" fontId="76" fillId="0" borderId="5" xfId="0" applyFont="1" applyBorder="1" applyAlignment="1" applyProtection="1">
      <alignment horizontal="left" vertical="top" wrapText="1" shrinkToFit="1"/>
      <protection locked="0"/>
    </xf>
    <xf numFmtId="0" fontId="76" fillId="0" borderId="9" xfId="0" applyFont="1" applyBorder="1" applyAlignment="1" applyProtection="1">
      <alignment horizontal="left" vertical="top" wrapText="1" shrinkToFit="1"/>
      <protection locked="0"/>
    </xf>
    <xf numFmtId="0" fontId="54" fillId="0" borderId="0" xfId="0" applyFont="1" applyAlignment="1" applyProtection="1">
      <alignment horizontal="center"/>
      <protection hidden="1"/>
    </xf>
    <xf numFmtId="0" fontId="74" fillId="0" borderId="0" xfId="0" applyFont="1" applyAlignment="1" applyProtection="1">
      <alignment horizontal="center" vertical="center"/>
      <protection locked="0"/>
    </xf>
    <xf numFmtId="0" fontId="34" fillId="0" borderId="0" xfId="0" applyFont="1" applyAlignment="1" applyProtection="1">
      <alignment horizontal="left" shrinkToFit="1"/>
      <protection hidden="1"/>
    </xf>
    <xf numFmtId="0" fontId="65" fillId="0" borderId="0" xfId="0" applyFont="1" applyAlignment="1" applyProtection="1">
      <alignment horizontal="center"/>
      <protection hidden="1"/>
    </xf>
    <xf numFmtId="0" fontId="74" fillId="0" borderId="0" xfId="0" applyFont="1" applyAlignment="1" applyProtection="1">
      <alignment horizontal="left" vertical="center" shrinkToFit="1"/>
      <protection locked="0"/>
    </xf>
    <xf numFmtId="0" fontId="34" fillId="0" borderId="0" xfId="0" applyFont="1" applyAlignment="1" applyProtection="1">
      <alignment horizontal="right" vertical="center"/>
      <protection hidden="1"/>
    </xf>
    <xf numFmtId="3" fontId="32" fillId="0" borderId="5" xfId="0" applyNumberFormat="1" applyFont="1" applyBorder="1" applyAlignment="1" applyProtection="1">
      <alignment horizontal="center" vertical="center"/>
      <protection locked="0"/>
    </xf>
    <xf numFmtId="0" fontId="34" fillId="0" borderId="0" xfId="0" applyFont="1" applyAlignment="1" applyProtection="1">
      <alignment horizontal="left" vertical="center"/>
      <protection hidden="1"/>
    </xf>
    <xf numFmtId="0" fontId="47" fillId="0" borderId="0" xfId="0" applyFont="1" applyAlignment="1" applyProtection="1">
      <alignment horizontal="left" shrinkToFit="1"/>
      <protection hidden="1"/>
    </xf>
    <xf numFmtId="0" fontId="75" fillId="0" borderId="16" xfId="0" applyFont="1" applyBorder="1" applyAlignment="1" applyProtection="1">
      <alignment horizontal="left" vertical="top" wrapText="1" shrinkToFit="1"/>
      <protection locked="0"/>
    </xf>
    <xf numFmtId="0" fontId="73" fillId="0" borderId="5" xfId="0" applyFont="1" applyBorder="1" applyAlignment="1" applyProtection="1">
      <alignment horizontal="center" vertical="center"/>
      <protection hidden="1"/>
    </xf>
    <xf numFmtId="0" fontId="48" fillId="0" borderId="0" xfId="0" applyFont="1" applyAlignment="1" applyProtection="1">
      <alignment horizontal="center" vertical="center"/>
      <protection hidden="1"/>
    </xf>
    <xf numFmtId="0" fontId="34" fillId="0" borderId="0" xfId="0" applyFont="1" applyAlignment="1" applyProtection="1">
      <alignment horizontal="center"/>
      <protection hidden="1"/>
    </xf>
    <xf numFmtId="0" fontId="47" fillId="0" borderId="13" xfId="0" applyFont="1" applyBorder="1" applyAlignment="1" applyProtection="1">
      <alignment horizontal="left" vertical="center" shrinkToFit="1"/>
      <protection hidden="1"/>
    </xf>
    <xf numFmtId="0" fontId="47" fillId="0" borderId="14" xfId="0" applyFont="1" applyBorder="1" applyAlignment="1" applyProtection="1">
      <alignment horizontal="left" vertical="center" shrinkToFit="1"/>
      <protection hidden="1"/>
    </xf>
    <xf numFmtId="0" fontId="47" fillId="0" borderId="15" xfId="0" applyFont="1" applyBorder="1" applyAlignment="1" applyProtection="1">
      <alignment horizontal="left" vertical="center" shrinkToFit="1"/>
      <protection hidden="1"/>
    </xf>
    <xf numFmtId="0" fontId="211" fillId="0" borderId="13" xfId="0" applyFont="1" applyBorder="1" applyAlignment="1" applyProtection="1">
      <alignment horizontal="left" vertical="center" wrapText="1" shrinkToFit="1"/>
      <protection hidden="1"/>
    </xf>
    <xf numFmtId="0" fontId="211" fillId="0" borderId="14" xfId="0" applyFont="1" applyBorder="1" applyAlignment="1" applyProtection="1">
      <alignment horizontal="left" vertical="center" shrinkToFit="1"/>
      <protection hidden="1"/>
    </xf>
    <xf numFmtId="0" fontId="211" fillId="0" borderId="15" xfId="0" applyFont="1" applyBorder="1" applyAlignment="1" applyProtection="1">
      <alignment horizontal="left" vertical="center" shrinkToFit="1"/>
      <protection hidden="1"/>
    </xf>
    <xf numFmtId="0" fontId="36" fillId="0" borderId="10" xfId="0" applyFont="1" applyBorder="1" applyAlignment="1" applyProtection="1">
      <alignment horizontal="center" vertical="center"/>
      <protection locked="0"/>
    </xf>
    <xf numFmtId="0" fontId="47" fillId="0" borderId="13" xfId="0" applyFont="1" applyBorder="1" applyAlignment="1" applyProtection="1">
      <alignment horizontal="left" vertical="center" wrapText="1"/>
      <protection locked="0"/>
    </xf>
    <xf numFmtId="0" fontId="47" fillId="0" borderId="14" xfId="0" applyFont="1" applyBorder="1" applyAlignment="1" applyProtection="1">
      <alignment horizontal="left" vertical="center" wrapText="1"/>
      <protection locked="0"/>
    </xf>
    <xf numFmtId="0" fontId="47" fillId="0" borderId="15" xfId="0" applyFont="1" applyBorder="1" applyAlignment="1" applyProtection="1">
      <alignment horizontal="left" vertical="center" wrapText="1"/>
      <protection locked="0"/>
    </xf>
    <xf numFmtId="0" fontId="42" fillId="0" borderId="0" xfId="0" applyFont="1" applyAlignment="1" applyProtection="1">
      <alignment horizontal="right" vertical="top" wrapText="1"/>
      <protection hidden="1"/>
    </xf>
    <xf numFmtId="0" fontId="42" fillId="0" borderId="0" xfId="0" applyFont="1" applyAlignment="1" applyProtection="1">
      <alignment horizontal="left" vertical="top" wrapText="1"/>
      <protection hidden="1"/>
    </xf>
    <xf numFmtId="0" fontId="47" fillId="0" borderId="10" xfId="0" applyFont="1" applyBorder="1" applyAlignment="1" applyProtection="1">
      <alignment horizontal="left" vertical="center" shrinkToFit="1"/>
      <protection locked="0"/>
    </xf>
    <xf numFmtId="0" fontId="211" fillId="0" borderId="10" xfId="0" applyFont="1" applyBorder="1" applyAlignment="1" applyProtection="1">
      <alignment horizontal="left" vertical="center" shrinkToFit="1"/>
      <protection locked="0"/>
    </xf>
    <xf numFmtId="0" fontId="42" fillId="0" borderId="1" xfId="0" applyFont="1" applyBorder="1" applyAlignment="1" applyProtection="1">
      <alignment horizontal="left" vertical="center" wrapText="1"/>
      <protection hidden="1"/>
    </xf>
    <xf numFmtId="0" fontId="42" fillId="0" borderId="0" xfId="0" applyFont="1" applyAlignment="1" applyProtection="1">
      <alignment horizontal="left" vertical="center" wrapText="1"/>
      <protection hidden="1"/>
    </xf>
    <xf numFmtId="0" fontId="42" fillId="0" borderId="0" xfId="0" applyFont="1" applyAlignment="1" applyProtection="1">
      <alignment horizontal="center" vertical="center"/>
      <protection hidden="1"/>
    </xf>
    <xf numFmtId="0" fontId="47" fillId="0" borderId="13" xfId="0" applyFont="1" applyBorder="1" applyAlignment="1" applyProtection="1">
      <alignment horizontal="left" vertical="center" wrapText="1" shrinkToFit="1"/>
      <protection hidden="1"/>
    </xf>
    <xf numFmtId="0" fontId="47" fillId="0" borderId="14" xfId="0" applyFont="1" applyBorder="1" applyAlignment="1" applyProtection="1">
      <alignment horizontal="left" vertical="center" wrapText="1" shrinkToFit="1"/>
      <protection hidden="1"/>
    </xf>
    <xf numFmtId="0" fontId="47" fillId="0" borderId="15" xfId="0" applyFont="1" applyBorder="1" applyAlignment="1" applyProtection="1">
      <alignment horizontal="left" vertical="center" wrapText="1" shrinkToFit="1"/>
      <protection hidden="1"/>
    </xf>
    <xf numFmtId="0" fontId="211" fillId="0" borderId="13" xfId="0" applyFont="1" applyBorder="1" applyAlignment="1" applyProtection="1">
      <alignment horizontal="left" vertical="center" wrapText="1"/>
      <protection hidden="1"/>
    </xf>
    <xf numFmtId="0" fontId="211" fillId="0" borderId="14" xfId="0" applyFont="1" applyBorder="1" applyAlignment="1" applyProtection="1">
      <alignment horizontal="left" vertical="center" wrapText="1"/>
      <protection hidden="1"/>
    </xf>
    <xf numFmtId="0" fontId="211" fillId="0" borderId="15" xfId="0" applyFont="1" applyBorder="1" applyAlignment="1" applyProtection="1">
      <alignment horizontal="left" vertical="center" wrapText="1"/>
      <protection hidden="1"/>
    </xf>
    <xf numFmtId="0" fontId="47" fillId="0" borderId="10" xfId="0" applyFont="1" applyBorder="1" applyAlignment="1" applyProtection="1">
      <alignment horizontal="left" vertical="center" wrapText="1" shrinkToFit="1"/>
      <protection hidden="1"/>
    </xf>
    <xf numFmtId="0" fontId="47" fillId="0" borderId="10" xfId="0" applyFont="1" applyBorder="1" applyAlignment="1" applyProtection="1">
      <alignment horizontal="left" vertical="center" shrinkToFit="1"/>
      <protection hidden="1"/>
    </xf>
    <xf numFmtId="0" fontId="211" fillId="0" borderId="10" xfId="0" applyFont="1" applyBorder="1" applyAlignment="1" applyProtection="1">
      <alignment horizontal="left" vertical="center" wrapText="1"/>
      <protection hidden="1"/>
    </xf>
    <xf numFmtId="0" fontId="47" fillId="0" borderId="13" xfId="0" applyFont="1" applyBorder="1" applyAlignment="1" applyProtection="1">
      <alignment horizontal="left" vertical="top" wrapText="1"/>
      <protection locked="0"/>
    </xf>
    <xf numFmtId="0" fontId="47" fillId="0" borderId="14" xfId="0" applyFont="1" applyBorder="1" applyAlignment="1" applyProtection="1">
      <alignment horizontal="left" vertical="top" wrapText="1"/>
      <protection locked="0"/>
    </xf>
    <xf numFmtId="0" fontId="47" fillId="0" borderId="15" xfId="0" applyFont="1" applyBorder="1" applyAlignment="1" applyProtection="1">
      <alignment horizontal="left" vertical="top" wrapText="1"/>
      <protection locked="0"/>
    </xf>
    <xf numFmtId="0" fontId="211" fillId="0" borderId="10" xfId="0" applyFont="1" applyBorder="1" applyAlignment="1" applyProtection="1">
      <alignment horizontal="left" vertical="center" wrapText="1" shrinkToFit="1"/>
      <protection hidden="1"/>
    </xf>
    <xf numFmtId="0" fontId="211" fillId="0" borderId="10" xfId="0" applyFont="1" applyBorder="1" applyAlignment="1" applyProtection="1">
      <alignment horizontal="left" vertical="center" shrinkToFit="1"/>
      <protection hidden="1"/>
    </xf>
    <xf numFmtId="0" fontId="47" fillId="0" borderId="10" xfId="0" applyFont="1" applyBorder="1" applyAlignment="1" applyProtection="1">
      <alignment horizontal="left" vertical="center" wrapText="1"/>
      <protection locked="0"/>
    </xf>
    <xf numFmtId="0" fontId="47" fillId="0" borderId="10" xfId="0" applyFont="1" applyBorder="1" applyAlignment="1" applyProtection="1">
      <alignment horizontal="left" vertical="top" wrapText="1"/>
      <protection locked="0"/>
    </xf>
    <xf numFmtId="0" fontId="211" fillId="0" borderId="10" xfId="0" applyFont="1" applyBorder="1" applyAlignment="1" applyProtection="1">
      <alignment horizontal="left" vertical="center" wrapText="1"/>
      <protection locked="0"/>
    </xf>
    <xf numFmtId="0" fontId="123" fillId="0" borderId="13" xfId="0" applyFont="1" applyBorder="1" applyAlignment="1" applyProtection="1">
      <alignment horizontal="left" vertical="top" wrapText="1"/>
      <protection locked="0"/>
    </xf>
    <xf numFmtId="0" fontId="123" fillId="0" borderId="14" xfId="0" applyFont="1" applyBorder="1" applyAlignment="1" applyProtection="1">
      <alignment horizontal="left" vertical="top" wrapText="1"/>
      <protection locked="0"/>
    </xf>
    <xf numFmtId="0" fontId="123" fillId="0" borderId="15" xfId="0" applyFont="1" applyBorder="1" applyAlignment="1" applyProtection="1">
      <alignment horizontal="left" vertical="top" wrapText="1"/>
      <protection locked="0"/>
    </xf>
    <xf numFmtId="0" fontId="109" fillId="0" borderId="13" xfId="0" applyFont="1" applyBorder="1" applyAlignment="1" applyProtection="1">
      <alignment horizontal="left" vertical="center" wrapText="1" shrinkToFit="1"/>
      <protection hidden="1"/>
    </xf>
    <xf numFmtId="0" fontId="211" fillId="0" borderId="13" xfId="0" applyFont="1" applyBorder="1" applyAlignment="1" applyProtection="1">
      <alignment horizontal="left" vertical="center" shrinkToFit="1"/>
      <protection hidden="1"/>
    </xf>
    <xf numFmtId="0" fontId="211" fillId="0" borderId="14" xfId="0" applyFont="1" applyBorder="1" applyAlignment="1" applyProtection="1">
      <alignment horizontal="left" vertical="center" wrapText="1" shrinkToFit="1"/>
      <protection hidden="1"/>
    </xf>
    <xf numFmtId="0" fontId="211" fillId="0" borderId="15" xfId="0" applyFont="1" applyBorder="1" applyAlignment="1" applyProtection="1">
      <alignment horizontal="left" vertical="center" wrapText="1" shrinkToFit="1"/>
      <protection hidden="1"/>
    </xf>
    <xf numFmtId="0" fontId="43" fillId="0" borderId="10" xfId="0" applyFont="1" applyBorder="1" applyAlignment="1" applyProtection="1">
      <alignment horizontal="center" vertical="center" wrapText="1"/>
      <protection hidden="1"/>
    </xf>
    <xf numFmtId="0" fontId="43" fillId="0" borderId="10" xfId="0" applyFont="1" applyBorder="1" applyAlignment="1" applyProtection="1">
      <alignment horizontal="center" vertical="center"/>
      <protection hidden="1"/>
    </xf>
    <xf numFmtId="0" fontId="43" fillId="0" borderId="13" xfId="0" applyFont="1" applyBorder="1" applyAlignment="1" applyProtection="1">
      <alignment horizontal="center" vertical="center" shrinkToFit="1"/>
      <protection hidden="1"/>
    </xf>
    <xf numFmtId="0" fontId="43" fillId="0" borderId="14" xfId="0" applyFont="1" applyBorder="1" applyAlignment="1" applyProtection="1">
      <alignment horizontal="center" vertical="center" shrinkToFit="1"/>
      <protection hidden="1"/>
    </xf>
    <xf numFmtId="0" fontId="43" fillId="0" borderId="15" xfId="0" applyFont="1" applyBorder="1" applyAlignment="1" applyProtection="1">
      <alignment horizontal="center" vertical="center" shrinkToFit="1"/>
      <protection hidden="1"/>
    </xf>
    <xf numFmtId="0" fontId="43" fillId="0" borderId="10" xfId="0" applyFont="1" applyBorder="1" applyAlignment="1" applyProtection="1">
      <alignment horizontal="center" vertical="center" shrinkToFit="1"/>
      <protection hidden="1"/>
    </xf>
    <xf numFmtId="0" fontId="231" fillId="0" borderId="13" xfId="0" applyFont="1" applyBorder="1" applyAlignment="1" applyProtection="1">
      <alignment horizontal="center" vertical="center" shrinkToFit="1"/>
      <protection locked="0"/>
    </xf>
    <xf numFmtId="0" fontId="231" fillId="0" borderId="14" xfId="0" applyFont="1" applyBorder="1" applyAlignment="1" applyProtection="1">
      <alignment horizontal="center" vertical="center" shrinkToFit="1"/>
      <protection locked="0"/>
    </xf>
    <xf numFmtId="0" fontId="231" fillId="0" borderId="15" xfId="0" applyFont="1" applyBorder="1" applyAlignment="1" applyProtection="1">
      <alignment horizontal="center" vertical="center" shrinkToFit="1"/>
      <protection locked="0"/>
    </xf>
    <xf numFmtId="0" fontId="231" fillId="0" borderId="10" xfId="0" applyFont="1" applyBorder="1" applyAlignment="1" applyProtection="1">
      <alignment horizontal="center" vertical="center" shrinkToFit="1"/>
      <protection locked="0"/>
    </xf>
    <xf numFmtId="176" fontId="231" fillId="0" borderId="10" xfId="0" applyNumberFormat="1" applyFont="1" applyBorder="1" applyAlignment="1" applyProtection="1">
      <alignment horizontal="center" vertical="center" shrinkToFit="1"/>
      <protection locked="0"/>
    </xf>
    <xf numFmtId="176" fontId="231" fillId="0" borderId="13" xfId="0" applyNumberFormat="1" applyFont="1" applyBorder="1" applyAlignment="1" applyProtection="1">
      <alignment horizontal="center" vertical="center" shrinkToFit="1"/>
      <protection locked="0"/>
    </xf>
    <xf numFmtId="176" fontId="231" fillId="0" borderId="14" xfId="0" applyNumberFormat="1" applyFont="1" applyBorder="1" applyAlignment="1" applyProtection="1">
      <alignment horizontal="center" vertical="center" shrinkToFit="1"/>
      <protection locked="0"/>
    </xf>
    <xf numFmtId="176" fontId="231" fillId="0" borderId="15" xfId="0" applyNumberFormat="1" applyFont="1" applyBorder="1" applyAlignment="1" applyProtection="1">
      <alignment horizontal="center" vertical="center" shrinkToFit="1"/>
      <protection locked="0"/>
    </xf>
    <xf numFmtId="0" fontId="105" fillId="0" borderId="0" xfId="0" applyFont="1" applyAlignment="1" applyProtection="1">
      <alignment horizontal="center" vertical="center" shrinkToFit="1"/>
      <protection hidden="1"/>
    </xf>
    <xf numFmtId="31" fontId="36" fillId="0" borderId="5" xfId="0" applyNumberFormat="1" applyFont="1" applyBorder="1" applyAlignment="1" applyProtection="1">
      <alignment horizontal="center" vertical="center" shrinkToFit="1"/>
      <protection locked="0"/>
    </xf>
    <xf numFmtId="0" fontId="36" fillId="0" borderId="5" xfId="0" applyFont="1" applyBorder="1" applyAlignment="1" applyProtection="1">
      <alignment horizontal="center" vertical="center" shrinkToFit="1"/>
      <protection locked="0"/>
    </xf>
    <xf numFmtId="0" fontId="50" fillId="0" borderId="0" xfId="0" applyFont="1" applyAlignment="1" applyProtection="1">
      <alignment horizontal="center" vertical="center"/>
      <protection hidden="1"/>
    </xf>
    <xf numFmtId="0" fontId="43" fillId="0" borderId="0" xfId="0" applyFont="1" applyAlignment="1" applyProtection="1">
      <alignment horizontal="center" vertical="center" shrinkToFit="1"/>
      <protection hidden="1"/>
    </xf>
    <xf numFmtId="0" fontId="231" fillId="0" borderId="5" xfId="0" applyFont="1" applyBorder="1" applyAlignment="1" applyProtection="1">
      <alignment horizontal="center" vertical="center" shrinkToFit="1"/>
      <protection locked="0"/>
    </xf>
    <xf numFmtId="182" fontId="231" fillId="0" borderId="5" xfId="0" applyNumberFormat="1" applyFont="1" applyBorder="1" applyAlignment="1" applyProtection="1">
      <alignment horizontal="right" vertical="center" shrinkToFit="1"/>
      <protection locked="0"/>
    </xf>
    <xf numFmtId="0" fontId="105" fillId="0" borderId="0" xfId="0" applyFont="1" applyAlignment="1" applyProtection="1">
      <alignment horizontal="right" vertical="center" shrinkToFit="1"/>
      <protection hidden="1"/>
    </xf>
    <xf numFmtId="0" fontId="43" fillId="0" borderId="0" xfId="0" applyFont="1" applyAlignment="1" applyProtection="1">
      <alignment horizontal="left" vertical="center" shrinkToFit="1"/>
      <protection hidden="1"/>
    </xf>
    <xf numFmtId="0" fontId="105" fillId="0" borderId="0" xfId="0" applyFont="1" applyAlignment="1" applyProtection="1">
      <alignment horizontal="left" vertical="center" shrinkToFit="1"/>
      <protection hidden="1"/>
    </xf>
    <xf numFmtId="0" fontId="231" fillId="0" borderId="5" xfId="0" applyFont="1" applyBorder="1" applyAlignment="1" applyProtection="1">
      <alignment horizontal="left" vertical="center" shrinkToFit="1"/>
      <protection locked="0"/>
    </xf>
    <xf numFmtId="0" fontId="132" fillId="0" borderId="0" xfId="3" applyFont="1" applyAlignment="1" applyProtection="1">
      <alignment horizontal="left" vertical="center" shrinkToFit="1"/>
      <protection locked="0"/>
    </xf>
    <xf numFmtId="0" fontId="132" fillId="0" borderId="0" xfId="3" applyFont="1" applyAlignment="1">
      <alignment horizontal="left" vertical="center"/>
    </xf>
    <xf numFmtId="0" fontId="132" fillId="0" borderId="5" xfId="3" applyFont="1" applyBorder="1" applyAlignment="1">
      <alignment horizontal="left" vertical="center" shrinkToFit="1"/>
    </xf>
    <xf numFmtId="0" fontId="132" fillId="0" borderId="5" xfId="3" applyFont="1" applyBorder="1" applyAlignment="1">
      <alignment horizontal="left" vertical="center"/>
    </xf>
    <xf numFmtId="0" fontId="138" fillId="0" borderId="18" xfId="3" applyFont="1" applyBorder="1" applyAlignment="1">
      <alignment horizontal="center" vertical="center" shrinkToFit="1"/>
    </xf>
    <xf numFmtId="0" fontId="138" fillId="0" borderId="0" xfId="3" applyFont="1" applyAlignment="1">
      <alignment horizontal="center" vertical="center" shrinkToFit="1"/>
    </xf>
    <xf numFmtId="0" fontId="138" fillId="0" borderId="6" xfId="3" applyFont="1" applyBorder="1" applyAlignment="1">
      <alignment horizontal="center" vertical="center" shrinkToFit="1"/>
    </xf>
    <xf numFmtId="0" fontId="139" fillId="0" borderId="18" xfId="3" applyFont="1" applyBorder="1" applyAlignment="1">
      <alignment horizontal="center" vertical="center"/>
    </xf>
    <xf numFmtId="0" fontId="139" fillId="0" borderId="0" xfId="3" applyFont="1" applyAlignment="1">
      <alignment horizontal="center" vertical="center"/>
    </xf>
    <xf numFmtId="0" fontId="139" fillId="0" borderId="6" xfId="3" applyFont="1" applyBorder="1" applyAlignment="1">
      <alignment horizontal="center" vertical="center"/>
    </xf>
    <xf numFmtId="0" fontId="97" fillId="0" borderId="0" xfId="3" applyFont="1" applyAlignment="1">
      <alignment horizontal="distributed" vertical="center"/>
    </xf>
    <xf numFmtId="0" fontId="140" fillId="0" borderId="0" xfId="3" applyFont="1" applyAlignment="1">
      <alignment horizontal="center"/>
    </xf>
    <xf numFmtId="0" fontId="97" fillId="0" borderId="0" xfId="3" applyFont="1" applyAlignment="1">
      <alignment horizontal="left" vertical="center" wrapText="1"/>
    </xf>
    <xf numFmtId="0" fontId="140" fillId="0" borderId="0" xfId="3" applyFont="1" applyAlignment="1">
      <alignment horizontal="left" vertical="center" wrapText="1"/>
    </xf>
    <xf numFmtId="0" fontId="142" fillId="0" borderId="0" xfId="3" applyFont="1" applyAlignment="1" applyProtection="1">
      <alignment horizontal="center" vertical="center"/>
      <protection locked="0"/>
    </xf>
    <xf numFmtId="0" fontId="142" fillId="0" borderId="5" xfId="3" applyFont="1" applyBorder="1" applyAlignment="1" applyProtection="1">
      <alignment horizontal="center" vertical="center"/>
      <protection locked="0"/>
    </xf>
    <xf numFmtId="0" fontId="97" fillId="0" borderId="0" xfId="3" applyFont="1" applyAlignment="1">
      <alignment horizontal="center" vertical="center"/>
    </xf>
    <xf numFmtId="0" fontId="142" fillId="0" borderId="0" xfId="3" applyFont="1" applyAlignment="1" applyProtection="1">
      <alignment horizontal="center" vertical="center" shrinkToFit="1"/>
      <protection locked="0"/>
    </xf>
    <xf numFmtId="0" fontId="142" fillId="0" borderId="5" xfId="3" applyFont="1" applyBorder="1" applyAlignment="1" applyProtection="1">
      <alignment horizontal="center" vertical="center" shrinkToFit="1"/>
      <protection locked="0"/>
    </xf>
    <xf numFmtId="0" fontId="136" fillId="0" borderId="0" xfId="3" applyFont="1" applyAlignment="1">
      <alignment horizontal="center" vertical="center"/>
    </xf>
    <xf numFmtId="0" fontId="141" fillId="0" borderId="0" xfId="3" applyFont="1" applyAlignment="1" applyProtection="1">
      <alignment horizontal="left" vertical="center" wrapText="1" shrinkToFit="1"/>
      <protection locked="0"/>
    </xf>
    <xf numFmtId="0" fontId="141" fillId="0" borderId="5" xfId="3" applyFont="1" applyBorder="1" applyAlignment="1" applyProtection="1">
      <alignment horizontal="left" vertical="center" wrapText="1" shrinkToFit="1"/>
      <protection locked="0"/>
    </xf>
    <xf numFmtId="0" fontId="136" fillId="0" borderId="5" xfId="3" applyFont="1" applyBorder="1" applyAlignment="1">
      <alignment horizontal="center" vertical="center"/>
    </xf>
    <xf numFmtId="0" fontId="140" fillId="0" borderId="0" xfId="3" applyFont="1" applyAlignment="1">
      <alignment horizontal="left" vertical="center" shrinkToFit="1"/>
    </xf>
    <xf numFmtId="0" fontId="136" fillId="0" borderId="0" xfId="3" applyFont="1" applyAlignment="1">
      <alignment horizontal="left" vertical="center"/>
    </xf>
    <xf numFmtId="0" fontId="136" fillId="0" borderId="0" xfId="3" applyFont="1" applyAlignment="1">
      <alignment horizontal="left" vertical="center" shrinkToFit="1"/>
    </xf>
    <xf numFmtId="0" fontId="136" fillId="0" borderId="6" xfId="3" applyFont="1" applyBorder="1" applyAlignment="1">
      <alignment horizontal="left" vertical="center" shrinkToFit="1"/>
    </xf>
    <xf numFmtId="0" fontId="110" fillId="0" borderId="0" xfId="3" applyAlignment="1" applyProtection="1">
      <alignment horizontal="center" vertical="center"/>
      <protection locked="0"/>
    </xf>
    <xf numFmtId="0" fontId="110" fillId="0" borderId="5" xfId="3" applyBorder="1" applyAlignment="1" applyProtection="1">
      <alignment horizontal="center" vertical="center"/>
      <protection locked="0"/>
    </xf>
    <xf numFmtId="0" fontId="110" fillId="0" borderId="0" xfId="3" applyProtection="1">
      <alignment vertical="center"/>
      <protection locked="0"/>
    </xf>
    <xf numFmtId="0" fontId="110" fillId="0" borderId="5" xfId="3" applyBorder="1" applyProtection="1">
      <alignment vertical="center"/>
      <protection locked="0"/>
    </xf>
    <xf numFmtId="0" fontId="136" fillId="0" borderId="5" xfId="3" applyFont="1" applyBorder="1" applyAlignment="1">
      <alignment horizontal="left" vertical="center"/>
    </xf>
    <xf numFmtId="0" fontId="97" fillId="0" borderId="16" xfId="3" applyFont="1" applyBorder="1" applyAlignment="1">
      <alignment horizontal="center"/>
    </xf>
    <xf numFmtId="0" fontId="97" fillId="0" borderId="1" xfId="3" applyFont="1" applyBorder="1" applyAlignment="1">
      <alignment horizontal="center"/>
    </xf>
    <xf numFmtId="0" fontId="97" fillId="0" borderId="17" xfId="3" applyFont="1" applyBorder="1" applyAlignment="1">
      <alignment horizontal="center"/>
    </xf>
    <xf numFmtId="0" fontId="97" fillId="0" borderId="18" xfId="3" applyFont="1" applyBorder="1" applyAlignment="1">
      <alignment horizontal="center"/>
    </xf>
    <xf numFmtId="0" fontId="97" fillId="0" borderId="0" xfId="3" applyFont="1" applyAlignment="1">
      <alignment horizontal="center"/>
    </xf>
    <xf numFmtId="0" fontId="97" fillId="0" borderId="6" xfId="3" applyFont="1" applyBorder="1" applyAlignment="1">
      <alignment horizontal="center"/>
    </xf>
    <xf numFmtId="0" fontId="97" fillId="0" borderId="16" xfId="3" applyFont="1" applyBorder="1" applyAlignment="1">
      <alignment horizontal="center" shrinkToFit="1"/>
    </xf>
    <xf numFmtId="0" fontId="97" fillId="0" borderId="1" xfId="3" applyFont="1" applyBorder="1" applyAlignment="1">
      <alignment horizontal="center" shrinkToFit="1"/>
    </xf>
    <xf numFmtId="0" fontId="97" fillId="0" borderId="17" xfId="3" applyFont="1" applyBorder="1" applyAlignment="1">
      <alignment horizontal="center" shrinkToFit="1"/>
    </xf>
    <xf numFmtId="0" fontId="97" fillId="0" borderId="18" xfId="3" applyFont="1" applyBorder="1" applyAlignment="1">
      <alignment horizontal="center" shrinkToFit="1"/>
    </xf>
    <xf numFmtId="0" fontId="97" fillId="0" borderId="0" xfId="3" applyFont="1" applyAlignment="1">
      <alignment horizontal="center" shrinkToFit="1"/>
    </xf>
    <xf numFmtId="0" fontId="97" fillId="0" borderId="6" xfId="3" applyFont="1" applyBorder="1" applyAlignment="1">
      <alignment horizontal="center" shrinkToFit="1"/>
    </xf>
    <xf numFmtId="0" fontId="129" fillId="0" borderId="16" xfId="3" applyFont="1" applyBorder="1" applyAlignment="1">
      <alignment horizontal="center" shrinkToFit="1"/>
    </xf>
    <xf numFmtId="0" fontId="129" fillId="0" borderId="1" xfId="3" applyFont="1" applyBorder="1" applyAlignment="1">
      <alignment horizontal="center" shrinkToFit="1"/>
    </xf>
    <xf numFmtId="0" fontId="129" fillId="0" borderId="17" xfId="3" applyFont="1" applyBorder="1" applyAlignment="1">
      <alignment horizontal="center" shrinkToFit="1"/>
    </xf>
    <xf numFmtId="0" fontId="129" fillId="0" borderId="18" xfId="3" applyFont="1" applyBorder="1" applyAlignment="1">
      <alignment horizontal="center" shrinkToFit="1"/>
    </xf>
    <xf numFmtId="0" fontId="129" fillId="0" borderId="0" xfId="3" applyFont="1" applyAlignment="1">
      <alignment horizontal="center" shrinkToFit="1"/>
    </xf>
    <xf numFmtId="0" fontId="129" fillId="0" borderId="6" xfId="3" applyFont="1" applyBorder="1" applyAlignment="1">
      <alignment horizontal="center" shrinkToFit="1"/>
    </xf>
    <xf numFmtId="0" fontId="137" fillId="0" borderId="1" xfId="3" applyFont="1" applyBorder="1" applyAlignment="1">
      <alignment horizontal="center" vertical="center" shrinkToFit="1"/>
    </xf>
    <xf numFmtId="0" fontId="137" fillId="0" borderId="17" xfId="3" applyFont="1" applyBorder="1" applyAlignment="1">
      <alignment horizontal="center" vertical="center" shrinkToFit="1"/>
    </xf>
    <xf numFmtId="0" fontId="137" fillId="0" borderId="0" xfId="3" applyFont="1" applyAlignment="1">
      <alignment horizontal="center" vertical="center" shrinkToFit="1"/>
    </xf>
    <xf numFmtId="0" fontId="137" fillId="0" borderId="6" xfId="3" applyFont="1" applyBorder="1" applyAlignment="1">
      <alignment horizontal="center" vertical="center" shrinkToFit="1"/>
    </xf>
    <xf numFmtId="0" fontId="136" fillId="0" borderId="18" xfId="3" applyFont="1" applyBorder="1" applyAlignment="1">
      <alignment horizontal="center" vertical="center" shrinkToFit="1"/>
    </xf>
    <xf numFmtId="0" fontId="136" fillId="0" borderId="0" xfId="3" applyFont="1" applyAlignment="1">
      <alignment horizontal="center" vertical="center" shrinkToFit="1"/>
    </xf>
    <xf numFmtId="0" fontId="136" fillId="0" borderId="6" xfId="3" applyFont="1" applyBorder="1" applyAlignment="1">
      <alignment horizontal="center" vertical="center" shrinkToFit="1"/>
    </xf>
    <xf numFmtId="0" fontId="136" fillId="0" borderId="4" xfId="3" applyFont="1" applyBorder="1" applyAlignment="1">
      <alignment horizontal="center" vertical="center" shrinkToFit="1"/>
    </xf>
    <xf numFmtId="0" fontId="136" fillId="0" borderId="5" xfId="3" applyFont="1" applyBorder="1" applyAlignment="1">
      <alignment horizontal="center" vertical="center" shrinkToFit="1"/>
    </xf>
    <xf numFmtId="0" fontId="136" fillId="0" borderId="9" xfId="3" applyFont="1" applyBorder="1" applyAlignment="1">
      <alignment horizontal="center" vertical="center" shrinkToFit="1"/>
    </xf>
    <xf numFmtId="0" fontId="145" fillId="0" borderId="18" xfId="3" applyFont="1" applyBorder="1" applyAlignment="1">
      <alignment horizontal="center" vertical="center" wrapText="1" shrinkToFit="1"/>
    </xf>
    <xf numFmtId="0" fontId="145" fillId="0" borderId="0" xfId="3" applyFont="1" applyAlignment="1">
      <alignment horizontal="center" vertical="center" shrinkToFit="1"/>
    </xf>
    <xf numFmtId="0" fontId="145" fillId="0" borderId="6" xfId="3" applyFont="1" applyBorder="1" applyAlignment="1">
      <alignment horizontal="center" vertical="center" shrinkToFit="1"/>
    </xf>
    <xf numFmtId="0" fontId="145" fillId="0" borderId="4" xfId="3" applyFont="1" applyBorder="1" applyAlignment="1">
      <alignment horizontal="center" vertical="center" shrinkToFit="1"/>
    </xf>
    <xf numFmtId="0" fontId="145" fillId="0" borderId="5" xfId="3" applyFont="1" applyBorder="1" applyAlignment="1">
      <alignment horizontal="center" vertical="center" shrinkToFit="1"/>
    </xf>
    <xf numFmtId="0" fontId="145" fillId="0" borderId="9" xfId="3" applyFont="1" applyBorder="1" applyAlignment="1">
      <alignment horizontal="center" vertical="center" shrinkToFit="1"/>
    </xf>
    <xf numFmtId="0" fontId="143" fillId="0" borderId="0" xfId="3" applyFont="1" applyAlignment="1">
      <alignment horizontal="center" vertical="center" shrinkToFit="1"/>
    </xf>
    <xf numFmtId="0" fontId="143" fillId="0" borderId="6" xfId="3" applyFont="1" applyBorder="1" applyAlignment="1">
      <alignment horizontal="center" vertical="center" shrinkToFit="1"/>
    </xf>
    <xf numFmtId="0" fontId="142" fillId="0" borderId="41" xfId="3" applyFont="1" applyBorder="1" applyAlignment="1" applyProtection="1">
      <alignment horizontal="center" vertical="center" shrinkToFit="1"/>
      <protection locked="0"/>
    </xf>
    <xf numFmtId="0" fontId="142" fillId="0" borderId="8" xfId="3" applyFont="1" applyBorder="1" applyAlignment="1" applyProtection="1">
      <alignment horizontal="center" vertical="center" shrinkToFit="1"/>
      <protection locked="0"/>
    </xf>
    <xf numFmtId="0" fontId="142" fillId="0" borderId="37" xfId="3" applyFont="1" applyBorder="1" applyAlignment="1" applyProtection="1">
      <alignment horizontal="center" vertical="center" shrinkToFit="1"/>
      <protection locked="0"/>
    </xf>
    <xf numFmtId="0" fontId="142" fillId="0" borderId="38" xfId="3" applyFont="1" applyBorder="1" applyAlignment="1" applyProtection="1">
      <alignment horizontal="center" vertical="center" shrinkToFit="1"/>
      <protection locked="0"/>
    </xf>
    <xf numFmtId="0" fontId="142" fillId="0" borderId="39" xfId="3" applyFont="1" applyBorder="1" applyAlignment="1" applyProtection="1">
      <alignment horizontal="center" vertical="center" shrinkToFit="1"/>
      <protection locked="0"/>
    </xf>
    <xf numFmtId="0" fontId="142" fillId="0" borderId="53" xfId="3" applyFont="1" applyBorder="1" applyAlignment="1" applyProtection="1">
      <alignment horizontal="center" vertical="center" shrinkToFit="1"/>
      <protection locked="0"/>
    </xf>
    <xf numFmtId="14" fontId="142" fillId="0" borderId="41" xfId="3" applyNumberFormat="1" applyFont="1" applyBorder="1" applyAlignment="1" applyProtection="1">
      <alignment horizontal="center" vertical="center" shrinkToFit="1"/>
      <protection locked="0"/>
    </xf>
    <xf numFmtId="14" fontId="142" fillId="0" borderId="8" xfId="3" applyNumberFormat="1" applyFont="1" applyBorder="1" applyAlignment="1" applyProtection="1">
      <alignment horizontal="center" vertical="center" shrinkToFit="1"/>
      <protection locked="0"/>
    </xf>
    <xf numFmtId="14" fontId="142" fillId="0" borderId="37" xfId="3" applyNumberFormat="1" applyFont="1" applyBorder="1" applyAlignment="1" applyProtection="1">
      <alignment horizontal="center" vertical="center" shrinkToFit="1"/>
      <protection locked="0"/>
    </xf>
    <xf numFmtId="14" fontId="142" fillId="0" borderId="38" xfId="3" applyNumberFormat="1" applyFont="1" applyBorder="1" applyAlignment="1" applyProtection="1">
      <alignment horizontal="center" vertical="center" shrinkToFit="1"/>
      <protection locked="0"/>
    </xf>
    <xf numFmtId="14" fontId="142" fillId="0" borderId="39" xfId="3" applyNumberFormat="1" applyFont="1" applyBorder="1" applyAlignment="1" applyProtection="1">
      <alignment horizontal="center" vertical="center" shrinkToFit="1"/>
      <protection locked="0"/>
    </xf>
    <xf numFmtId="14" fontId="142" fillId="0" borderId="53" xfId="3" applyNumberFormat="1" applyFont="1" applyBorder="1" applyAlignment="1" applyProtection="1">
      <alignment horizontal="center" vertical="center" shrinkToFit="1"/>
      <protection locked="0"/>
    </xf>
    <xf numFmtId="0" fontId="140" fillId="0" borderId="38" xfId="3" applyFont="1" applyBorder="1" applyAlignment="1">
      <alignment horizontal="center" vertical="center" shrinkToFit="1"/>
    </xf>
    <xf numFmtId="0" fontId="140" fillId="0" borderId="39" xfId="3" applyFont="1" applyBorder="1" applyAlignment="1">
      <alignment horizontal="center" vertical="center" shrinkToFit="1"/>
    </xf>
    <xf numFmtId="0" fontId="140" fillId="0" borderId="53" xfId="3" applyFont="1" applyBorder="1" applyAlignment="1">
      <alignment horizontal="center" vertical="center" shrinkToFit="1"/>
    </xf>
    <xf numFmtId="0" fontId="143" fillId="0" borderId="5" xfId="3" applyFont="1" applyBorder="1" applyAlignment="1">
      <alignment horizontal="center" vertical="center" shrinkToFit="1"/>
    </xf>
    <xf numFmtId="0" fontId="143" fillId="0" borderId="9" xfId="3" applyFont="1" applyBorder="1" applyAlignment="1">
      <alignment horizontal="center" vertical="center" shrinkToFit="1"/>
    </xf>
    <xf numFmtId="0" fontId="142" fillId="0" borderId="16" xfId="3" applyFont="1" applyBorder="1" applyAlignment="1" applyProtection="1">
      <alignment horizontal="center" vertical="center" shrinkToFit="1"/>
      <protection locked="0"/>
    </xf>
    <xf numFmtId="0" fontId="142" fillId="0" borderId="1" xfId="3" applyFont="1" applyBorder="1" applyAlignment="1" applyProtection="1">
      <alignment horizontal="center" vertical="center" shrinkToFit="1"/>
      <protection locked="0"/>
    </xf>
    <xf numFmtId="0" fontId="142" fillId="0" borderId="17" xfId="3" applyFont="1" applyBorder="1" applyAlignment="1" applyProtection="1">
      <alignment horizontal="center" vertical="center" shrinkToFit="1"/>
      <protection locked="0"/>
    </xf>
    <xf numFmtId="14" fontId="142" fillId="0" borderId="16" xfId="3" applyNumberFormat="1" applyFont="1" applyBorder="1" applyAlignment="1" applyProtection="1">
      <alignment horizontal="center" vertical="center" shrinkToFit="1"/>
      <protection locked="0"/>
    </xf>
    <xf numFmtId="14" fontId="142" fillId="0" borderId="1" xfId="3" applyNumberFormat="1" applyFont="1" applyBorder="1" applyAlignment="1" applyProtection="1">
      <alignment horizontal="center" vertical="center" shrinkToFit="1"/>
      <protection locked="0"/>
    </xf>
    <xf numFmtId="14" fontId="142" fillId="0" borderId="17" xfId="3" applyNumberFormat="1" applyFont="1" applyBorder="1" applyAlignment="1" applyProtection="1">
      <alignment horizontal="center" vertical="center" shrinkToFit="1"/>
      <protection locked="0"/>
    </xf>
    <xf numFmtId="0" fontId="187" fillId="0" borderId="1" xfId="3" applyFont="1" applyBorder="1" applyAlignment="1">
      <alignment vertical="center" wrapText="1"/>
    </xf>
    <xf numFmtId="0" fontId="137" fillId="0" borderId="1" xfId="3" applyFont="1" applyBorder="1" applyAlignment="1">
      <alignment vertical="center" wrapText="1"/>
    </xf>
    <xf numFmtId="0" fontId="137" fillId="0" borderId="17" xfId="3" applyFont="1" applyBorder="1" applyAlignment="1">
      <alignment vertical="center" wrapText="1"/>
    </xf>
    <xf numFmtId="0" fontId="137" fillId="0" borderId="0" xfId="3" applyFont="1" applyAlignment="1">
      <alignment vertical="center" wrapText="1"/>
    </xf>
    <xf numFmtId="0" fontId="137" fillId="0" borderId="6" xfId="3" applyFont="1" applyBorder="1" applyAlignment="1">
      <alignment vertical="center" wrapText="1"/>
    </xf>
    <xf numFmtId="0" fontId="137" fillId="0" borderId="5" xfId="3" applyFont="1" applyBorder="1" applyAlignment="1">
      <alignment vertical="center" wrapText="1"/>
    </xf>
    <xf numFmtId="0" fontId="137" fillId="0" borderId="9" xfId="3" applyFont="1" applyBorder="1" applyAlignment="1">
      <alignment vertical="center" wrapText="1"/>
    </xf>
    <xf numFmtId="0" fontId="142" fillId="0" borderId="4" xfId="3" applyFont="1" applyBorder="1" applyAlignment="1" applyProtection="1">
      <alignment horizontal="center" vertical="center" shrinkToFit="1"/>
      <protection locked="0"/>
    </xf>
    <xf numFmtId="0" fontId="142" fillId="0" borderId="9" xfId="3" applyFont="1" applyBorder="1" applyAlignment="1" applyProtection="1">
      <alignment horizontal="center" vertical="center" shrinkToFit="1"/>
      <protection locked="0"/>
    </xf>
    <xf numFmtId="14" fontId="142" fillId="0" borderId="4" xfId="3" applyNumberFormat="1" applyFont="1" applyBorder="1" applyAlignment="1" applyProtection="1">
      <alignment horizontal="center" vertical="center" shrinkToFit="1"/>
      <protection locked="0"/>
    </xf>
    <xf numFmtId="14" fontId="142" fillId="0" borderId="5" xfId="3" applyNumberFormat="1" applyFont="1" applyBorder="1" applyAlignment="1" applyProtection="1">
      <alignment horizontal="center" vertical="center" shrinkToFit="1"/>
      <protection locked="0"/>
    </xf>
    <xf numFmtId="14" fontId="142" fillId="0" borderId="9" xfId="3" applyNumberFormat="1" applyFont="1" applyBorder="1" applyAlignment="1" applyProtection="1">
      <alignment horizontal="center" vertical="center" shrinkToFit="1"/>
      <protection locked="0"/>
    </xf>
    <xf numFmtId="0" fontId="140" fillId="0" borderId="18" xfId="3" applyFont="1" applyBorder="1" applyAlignment="1">
      <alignment horizontal="center" vertical="center" shrinkToFit="1"/>
    </xf>
    <xf numFmtId="0" fontId="140" fillId="0" borderId="0" xfId="3" applyFont="1" applyAlignment="1">
      <alignment horizontal="center" vertical="center" shrinkToFit="1"/>
    </xf>
    <xf numFmtId="0" fontId="140" fillId="0" borderId="6" xfId="3" applyFont="1" applyBorder="1" applyAlignment="1">
      <alignment horizontal="center" vertical="center" shrinkToFit="1"/>
    </xf>
    <xf numFmtId="0" fontId="184" fillId="0" borderId="0" xfId="3" applyFont="1" applyAlignment="1" applyProtection="1">
      <alignment horizontal="center" vertical="center" shrinkToFit="1"/>
      <protection locked="0"/>
    </xf>
    <xf numFmtId="0" fontId="184" fillId="0" borderId="5" xfId="3" applyFont="1" applyBorder="1" applyAlignment="1" applyProtection="1">
      <alignment horizontal="center" vertical="center" shrinkToFit="1"/>
      <protection locked="0"/>
    </xf>
    <xf numFmtId="0" fontId="184" fillId="0" borderId="1" xfId="3" applyFont="1" applyBorder="1" applyAlignment="1" applyProtection="1">
      <alignment horizontal="center" vertical="center" shrinkToFit="1"/>
      <protection locked="0"/>
    </xf>
    <xf numFmtId="0" fontId="180" fillId="0" borderId="0" xfId="3" applyFont="1" applyAlignment="1" applyProtection="1">
      <alignment horizontal="center" vertical="center" wrapText="1" shrinkToFit="1"/>
      <protection locked="0"/>
    </xf>
    <xf numFmtId="0" fontId="180" fillId="0" borderId="5" xfId="3" applyFont="1" applyBorder="1" applyAlignment="1" applyProtection="1">
      <alignment horizontal="center" vertical="center" wrapText="1" shrinkToFit="1"/>
      <protection locked="0"/>
    </xf>
    <xf numFmtId="181" fontId="184" fillId="0" borderId="0" xfId="3" applyNumberFormat="1" applyFont="1" applyAlignment="1" applyProtection="1">
      <alignment horizontal="center" vertical="center" shrinkToFit="1"/>
      <protection locked="0"/>
    </xf>
    <xf numFmtId="181" fontId="184" fillId="0" borderId="5" xfId="3" applyNumberFormat="1" applyFont="1" applyBorder="1" applyAlignment="1" applyProtection="1">
      <alignment horizontal="center" vertical="center" shrinkToFit="1"/>
      <protection locked="0"/>
    </xf>
    <xf numFmtId="181" fontId="173" fillId="0" borderId="0" xfId="3" applyNumberFormat="1" applyFont="1" applyAlignment="1" applyProtection="1">
      <alignment horizontal="center" vertical="center"/>
      <protection locked="0"/>
    </xf>
    <xf numFmtId="181" fontId="173" fillId="0" borderId="5" xfId="3" applyNumberFormat="1" applyFont="1" applyBorder="1" applyAlignment="1" applyProtection="1">
      <alignment horizontal="center" vertical="center"/>
      <protection locked="0"/>
    </xf>
    <xf numFmtId="181" fontId="185" fillId="0" borderId="0" xfId="3" applyNumberFormat="1" applyFont="1" applyAlignment="1" applyProtection="1">
      <alignment horizontal="center" vertical="center" wrapText="1"/>
      <protection locked="0"/>
    </xf>
    <xf numFmtId="181" fontId="185" fillId="0" borderId="5" xfId="3" applyNumberFormat="1" applyFont="1" applyBorder="1" applyAlignment="1" applyProtection="1">
      <alignment horizontal="center" vertical="center" wrapText="1"/>
      <protection locked="0"/>
    </xf>
    <xf numFmtId="0" fontId="172" fillId="0" borderId="0" xfId="3" applyFont="1" applyAlignment="1">
      <alignment horizontal="left" vertical="center" shrinkToFit="1"/>
    </xf>
    <xf numFmtId="0" fontId="172" fillId="0" borderId="6" xfId="3" applyFont="1" applyBorder="1" applyAlignment="1">
      <alignment horizontal="left" vertical="center" shrinkToFit="1"/>
    </xf>
    <xf numFmtId="0" fontId="173" fillId="0" borderId="0" xfId="3" applyFont="1" applyAlignment="1" applyProtection="1">
      <alignment horizontal="center" vertical="center"/>
      <protection locked="0"/>
    </xf>
    <xf numFmtId="0" fontId="173" fillId="0" borderId="5" xfId="3" applyFont="1" applyBorder="1" applyAlignment="1" applyProtection="1">
      <alignment horizontal="center" vertical="center"/>
      <protection locked="0"/>
    </xf>
    <xf numFmtId="0" fontId="171" fillId="0" borderId="0" xfId="3" applyFont="1" applyAlignment="1">
      <alignment horizontal="center"/>
    </xf>
    <xf numFmtId="0" fontId="172" fillId="0" borderId="5" xfId="3" applyFont="1" applyBorder="1" applyAlignment="1">
      <alignment horizontal="center" vertical="center"/>
    </xf>
    <xf numFmtId="0" fontId="172" fillId="0" borderId="0" xfId="3" applyFont="1" applyAlignment="1">
      <alignment horizontal="center" vertical="center"/>
    </xf>
    <xf numFmtId="0" fontId="173" fillId="0" borderId="0" xfId="3" applyFont="1" applyProtection="1">
      <alignment vertical="center"/>
      <protection locked="0"/>
    </xf>
    <xf numFmtId="0" fontId="173" fillId="0" borderId="5" xfId="3" applyFont="1" applyBorder="1" applyProtection="1">
      <alignment vertical="center"/>
      <protection locked="0"/>
    </xf>
    <xf numFmtId="0" fontId="184" fillId="0" borderId="0" xfId="3" applyFont="1" applyAlignment="1" applyProtection="1">
      <alignment vertical="center" shrinkToFit="1"/>
      <protection locked="0"/>
    </xf>
    <xf numFmtId="0" fontId="184" fillId="0" borderId="5" xfId="3" applyFont="1" applyBorder="1" applyAlignment="1" applyProtection="1">
      <alignment vertical="center" shrinkToFit="1"/>
      <protection locked="0"/>
    </xf>
    <xf numFmtId="0" fontId="184" fillId="0" borderId="65" xfId="3" applyFont="1" applyBorder="1" applyAlignment="1" applyProtection="1">
      <alignment horizontal="center" vertical="center" shrinkToFit="1"/>
      <protection locked="0"/>
    </xf>
    <xf numFmtId="0" fontId="184" fillId="0" borderId="37" xfId="3" applyFont="1" applyBorder="1" applyAlignment="1" applyProtection="1">
      <alignment horizontal="center" vertical="center" shrinkToFit="1"/>
      <protection locked="0"/>
    </xf>
    <xf numFmtId="0" fontId="184" fillId="0" borderId="59" xfId="3" applyFont="1" applyBorder="1" applyAlignment="1" applyProtection="1">
      <alignment horizontal="center" vertical="center" shrinkToFit="1"/>
      <protection locked="0"/>
    </xf>
    <xf numFmtId="0" fontId="184" fillId="0" borderId="9" xfId="3" applyFont="1" applyBorder="1" applyAlignment="1" applyProtection="1">
      <alignment horizontal="center" vertical="center" shrinkToFit="1"/>
      <protection locked="0"/>
    </xf>
    <xf numFmtId="0" fontId="184" fillId="0" borderId="41" xfId="3" applyFont="1" applyBorder="1" applyAlignment="1" applyProtection="1">
      <alignment horizontal="center" vertical="center" shrinkToFit="1"/>
      <protection locked="0"/>
    </xf>
    <xf numFmtId="0" fontId="184" fillId="0" borderId="8" xfId="3" applyFont="1" applyBorder="1" applyAlignment="1" applyProtection="1">
      <alignment horizontal="center" vertical="center" shrinkToFit="1"/>
      <protection locked="0"/>
    </xf>
    <xf numFmtId="0" fontId="184" fillId="0" borderId="4" xfId="3" applyFont="1" applyBorder="1" applyAlignment="1" applyProtection="1">
      <alignment horizontal="center" vertical="center" shrinkToFit="1"/>
      <protection locked="0"/>
    </xf>
    <xf numFmtId="0" fontId="172" fillId="0" borderId="0" xfId="3" applyFont="1" applyAlignment="1">
      <alignment vertical="center" wrapText="1"/>
    </xf>
    <xf numFmtId="0" fontId="171" fillId="0" borderId="0" xfId="3" applyFont="1" applyAlignment="1">
      <alignment horizontal="right"/>
    </xf>
    <xf numFmtId="0" fontId="184" fillId="0" borderId="63" xfId="3" applyFont="1" applyBorder="1" applyAlignment="1" applyProtection="1">
      <alignment horizontal="center" vertical="center" shrinkToFit="1"/>
      <protection locked="0"/>
    </xf>
    <xf numFmtId="0" fontId="184" fillId="0" borderId="53" xfId="3" applyFont="1" applyBorder="1" applyAlignment="1" applyProtection="1">
      <alignment horizontal="center" vertical="center" shrinkToFit="1"/>
      <protection locked="0"/>
    </xf>
    <xf numFmtId="0" fontId="184" fillId="0" borderId="38" xfId="3" applyFont="1" applyBorder="1" applyAlignment="1" applyProtection="1">
      <alignment horizontal="center" vertical="center" shrinkToFit="1"/>
      <protection locked="0"/>
    </xf>
    <xf numFmtId="0" fontId="184" fillId="0" borderId="39" xfId="3" applyFont="1" applyBorder="1" applyAlignment="1" applyProtection="1">
      <alignment horizontal="center" vertical="center" shrinkToFit="1"/>
      <protection locked="0"/>
    </xf>
    <xf numFmtId="0" fontId="184" fillId="0" borderId="64" xfId="3" applyFont="1" applyBorder="1" applyAlignment="1" applyProtection="1">
      <alignment horizontal="center" vertical="center" shrinkToFit="1"/>
      <protection locked="0"/>
    </xf>
    <xf numFmtId="0" fontId="184" fillId="0" borderId="58" xfId="3" applyFont="1" applyBorder="1" applyAlignment="1" applyProtection="1">
      <alignment horizontal="center" vertical="center" shrinkToFit="1"/>
      <protection locked="0"/>
    </xf>
    <xf numFmtId="0" fontId="184" fillId="0" borderId="16" xfId="3" applyFont="1" applyBorder="1" applyAlignment="1" applyProtection="1">
      <alignment horizontal="center" vertical="center" shrinkToFit="1"/>
      <protection locked="0"/>
    </xf>
    <xf numFmtId="0" fontId="184" fillId="0" borderId="17" xfId="3" applyFont="1" applyBorder="1" applyAlignment="1" applyProtection="1">
      <alignment horizontal="center" vertical="center" shrinkToFit="1"/>
      <protection locked="0"/>
    </xf>
    <xf numFmtId="0" fontId="184" fillId="0" borderId="62" xfId="3" applyFont="1" applyBorder="1" applyAlignment="1" applyProtection="1">
      <alignment horizontal="center" vertical="center" shrinkToFit="1"/>
      <protection locked="0"/>
    </xf>
    <xf numFmtId="0" fontId="184" fillId="0" borderId="60" xfId="3" applyFont="1" applyBorder="1" applyAlignment="1" applyProtection="1">
      <alignment horizontal="center" vertical="center" shrinkToFit="1"/>
      <protection locked="0"/>
    </xf>
    <xf numFmtId="0" fontId="184" fillId="0" borderId="61" xfId="3" applyFont="1" applyBorder="1" applyAlignment="1" applyProtection="1">
      <alignment horizontal="center" vertical="center" shrinkToFit="1"/>
      <protection locked="0"/>
    </xf>
    <xf numFmtId="0" fontId="171" fillId="0" borderId="0" xfId="3" applyFont="1" applyAlignment="1">
      <alignment horizontal="center" vertical="center"/>
    </xf>
    <xf numFmtId="0" fontId="171" fillId="0" borderId="6" xfId="3" applyFont="1" applyBorder="1" applyAlignment="1">
      <alignment horizontal="center" vertical="center"/>
    </xf>
    <xf numFmtId="0" fontId="171" fillId="0" borderId="18" xfId="3" applyFont="1" applyBorder="1" applyAlignment="1">
      <alignment horizontal="center" vertical="center"/>
    </xf>
    <xf numFmtId="0" fontId="171" fillId="0" borderId="57" xfId="3" applyFont="1" applyBorder="1" applyAlignment="1">
      <alignment horizontal="center" vertical="center"/>
    </xf>
    <xf numFmtId="0" fontId="177" fillId="0" borderId="18" xfId="3" applyFont="1" applyBorder="1" applyAlignment="1">
      <alignment horizontal="center" vertical="center"/>
    </xf>
    <xf numFmtId="0" fontId="177" fillId="0" borderId="0" xfId="3" applyFont="1" applyAlignment="1">
      <alignment horizontal="center" vertical="center"/>
    </xf>
    <xf numFmtId="0" fontId="177" fillId="0" borderId="6" xfId="3" applyFont="1" applyBorder="1" applyAlignment="1">
      <alignment horizontal="center" vertical="center"/>
    </xf>
    <xf numFmtId="0" fontId="172" fillId="0" borderId="4" xfId="3" applyFont="1" applyBorder="1" applyAlignment="1">
      <alignment horizontal="center" vertical="center"/>
    </xf>
    <xf numFmtId="0" fontId="172" fillId="0" borderId="58" xfId="3" applyFont="1" applyBorder="1" applyAlignment="1">
      <alignment horizontal="center" vertical="center"/>
    </xf>
    <xf numFmtId="0" fontId="172" fillId="0" borderId="59" xfId="3" applyFont="1" applyBorder="1" applyAlignment="1">
      <alignment horizontal="center" vertical="center"/>
    </xf>
    <xf numFmtId="0" fontId="172" fillId="0" borderId="9" xfId="3" applyFont="1" applyBorder="1" applyAlignment="1">
      <alignment horizontal="center" vertical="center"/>
    </xf>
    <xf numFmtId="0" fontId="177" fillId="0" borderId="4" xfId="3" applyFont="1" applyBorder="1" applyAlignment="1">
      <alignment horizontal="center" vertical="center"/>
    </xf>
    <xf numFmtId="0" fontId="177" fillId="0" borderId="5" xfId="3" applyFont="1" applyBorder="1" applyAlignment="1">
      <alignment horizontal="center" vertical="center"/>
    </xf>
    <xf numFmtId="0" fontId="177" fillId="0" borderId="9" xfId="3" applyFont="1" applyBorder="1" applyAlignment="1">
      <alignment horizontal="center" vertical="center"/>
    </xf>
    <xf numFmtId="0" fontId="172" fillId="0" borderId="0" xfId="3" applyFont="1" applyAlignment="1">
      <alignment vertical="center" shrinkToFit="1"/>
    </xf>
    <xf numFmtId="0" fontId="176" fillId="0" borderId="5" xfId="3" applyFont="1" applyBorder="1" applyAlignment="1">
      <alignment horizontal="center" vertical="center"/>
    </xf>
    <xf numFmtId="0" fontId="172" fillId="0" borderId="5" xfId="3" applyFont="1" applyBorder="1" applyAlignment="1">
      <alignment horizontal="left" vertical="center"/>
    </xf>
    <xf numFmtId="0" fontId="172" fillId="0" borderId="9" xfId="3" applyFont="1" applyBorder="1" applyAlignment="1">
      <alignment horizontal="left" vertical="center"/>
    </xf>
    <xf numFmtId="0" fontId="171" fillId="0" borderId="16" xfId="3" applyFont="1" applyBorder="1" applyAlignment="1">
      <alignment horizontal="center" vertical="center"/>
    </xf>
    <xf numFmtId="0" fontId="173" fillId="0" borderId="1" xfId="3" applyFont="1" applyBorder="1" applyAlignment="1">
      <alignment horizontal="center" vertical="center"/>
    </xf>
    <xf numFmtId="0" fontId="173" fillId="0" borderId="17" xfId="3" applyFont="1" applyBorder="1" applyAlignment="1">
      <alignment horizontal="center" vertical="center"/>
    </xf>
    <xf numFmtId="0" fontId="171" fillId="0" borderId="1" xfId="3" applyFont="1" applyBorder="1" applyAlignment="1">
      <alignment horizontal="center" vertical="center"/>
    </xf>
    <xf numFmtId="0" fontId="171" fillId="0" borderId="17" xfId="3" applyFont="1" applyBorder="1" applyAlignment="1">
      <alignment horizontal="center" vertical="center"/>
    </xf>
    <xf numFmtId="0" fontId="173" fillId="0" borderId="0" xfId="3" applyFont="1" applyAlignment="1" applyProtection="1">
      <alignment horizontal="center" vertical="top"/>
      <protection locked="0"/>
    </xf>
    <xf numFmtId="0" fontId="171" fillId="0" borderId="0" xfId="3" applyFont="1" applyAlignment="1">
      <alignment horizontal="center" vertical="center" shrinkToFit="1"/>
    </xf>
    <xf numFmtId="0" fontId="150" fillId="0" borderId="0" xfId="3" applyFont="1" applyAlignment="1" applyProtection="1">
      <alignment horizontal="center" vertical="center"/>
      <protection locked="0"/>
    </xf>
    <xf numFmtId="0" fontId="136" fillId="0" borderId="0" xfId="3" applyFont="1" applyAlignment="1">
      <alignment vertical="center" shrinkToFit="1"/>
    </xf>
    <xf numFmtId="0" fontId="151" fillId="0" borderId="5" xfId="3" applyFont="1" applyBorder="1" applyAlignment="1">
      <alignment horizontal="center" vertical="center"/>
    </xf>
    <xf numFmtId="0" fontId="136" fillId="0" borderId="0" xfId="3" applyFont="1" applyAlignment="1">
      <alignment vertical="center" wrapText="1"/>
    </xf>
    <xf numFmtId="0" fontId="97" fillId="0" borderId="0" xfId="3" applyFont="1" applyAlignment="1">
      <alignment horizontal="right"/>
    </xf>
    <xf numFmtId="0" fontId="126" fillId="0" borderId="0" xfId="3" applyFont="1" applyAlignment="1" applyProtection="1">
      <alignment horizontal="center" vertical="center" shrinkToFit="1"/>
      <protection locked="0"/>
    </xf>
    <xf numFmtId="0" fontId="126" fillId="0" borderId="5" xfId="3" applyFont="1" applyBorder="1" applyAlignment="1" applyProtection="1">
      <alignment horizontal="center" vertical="center" shrinkToFit="1"/>
      <protection locked="0"/>
    </xf>
    <xf numFmtId="0" fontId="97" fillId="0" borderId="0" xfId="3" applyFont="1" applyAlignment="1">
      <alignment horizontal="center" vertical="center" shrinkToFit="1"/>
    </xf>
    <xf numFmtId="0" fontId="152" fillId="0" borderId="0" xfId="3" applyFont="1" applyAlignment="1">
      <alignment horizontal="left" vertical="center" wrapText="1"/>
    </xf>
    <xf numFmtId="3" fontId="141" fillId="0" borderId="0" xfId="3" applyNumberFormat="1" applyFont="1" applyAlignment="1" applyProtection="1">
      <alignment horizontal="center" vertical="center" wrapText="1" shrinkToFit="1"/>
      <protection locked="0"/>
    </xf>
    <xf numFmtId="3" fontId="141" fillId="0" borderId="5" xfId="3" applyNumberFormat="1" applyFont="1" applyBorder="1" applyAlignment="1" applyProtection="1">
      <alignment horizontal="center" vertical="center" wrapText="1" shrinkToFit="1"/>
      <protection locked="0"/>
    </xf>
    <xf numFmtId="0" fontId="135" fillId="0" borderId="0" xfId="3" applyFont="1" applyAlignment="1" applyProtection="1">
      <alignment horizontal="left" vertical="center" wrapText="1"/>
      <protection locked="0"/>
    </xf>
    <xf numFmtId="0" fontId="110" fillId="0" borderId="0" xfId="3" applyAlignment="1" applyProtection="1">
      <protection locked="0"/>
    </xf>
    <xf numFmtId="0" fontId="110" fillId="0" borderId="0" xfId="3" applyAlignment="1" applyProtection="1">
      <alignment horizontal="center"/>
      <protection locked="0"/>
    </xf>
    <xf numFmtId="3" fontId="142" fillId="0" borderId="0" xfId="3" applyNumberFormat="1" applyFont="1" applyAlignment="1" applyProtection="1">
      <alignment horizontal="center" vertical="center" shrinkToFit="1"/>
      <protection locked="0"/>
    </xf>
    <xf numFmtId="3" fontId="142" fillId="0" borderId="5" xfId="3" applyNumberFormat="1" applyFont="1" applyBorder="1" applyAlignment="1" applyProtection="1">
      <alignment horizontal="center" vertical="center" shrinkToFit="1"/>
      <protection locked="0"/>
    </xf>
    <xf numFmtId="0" fontId="129" fillId="0" borderId="0" xfId="3" applyFont="1" applyAlignment="1" applyProtection="1">
      <alignment horizontal="center" vertical="center" shrinkToFit="1"/>
      <protection locked="0"/>
    </xf>
    <xf numFmtId="0" fontId="129" fillId="0" borderId="0" xfId="3" applyFont="1" applyAlignment="1">
      <alignment horizontal="center" vertical="center" shrinkToFit="1"/>
    </xf>
    <xf numFmtId="0" fontId="129" fillId="0" borderId="0" xfId="3" applyFont="1" applyAlignment="1" applyProtection="1">
      <alignment horizontal="left" vertical="center"/>
      <protection locked="0"/>
    </xf>
    <xf numFmtId="183" fontId="142" fillId="0" borderId="0" xfId="3" applyNumberFormat="1" applyFont="1" applyAlignment="1" applyProtection="1">
      <alignment horizontal="center" vertical="center"/>
      <protection locked="0"/>
    </xf>
    <xf numFmtId="183" fontId="142" fillId="0" borderId="5" xfId="3" applyNumberFormat="1" applyFont="1" applyBorder="1" applyAlignment="1" applyProtection="1">
      <alignment horizontal="center" vertical="center"/>
      <protection locked="0"/>
    </xf>
    <xf numFmtId="176" fontId="142" fillId="0" borderId="0" xfId="3" applyNumberFormat="1" applyFont="1" applyAlignment="1" applyProtection="1">
      <alignment horizontal="center" vertical="center" shrinkToFit="1"/>
      <protection locked="0"/>
    </xf>
    <xf numFmtId="176" fontId="142" fillId="0" borderId="5" xfId="3" applyNumberFormat="1" applyFont="1" applyBorder="1" applyAlignment="1" applyProtection="1">
      <alignment horizontal="center" vertical="center" shrinkToFit="1"/>
      <protection locked="0"/>
    </xf>
    <xf numFmtId="0" fontId="142" fillId="0" borderId="1" xfId="3" applyFont="1" applyBorder="1" applyAlignment="1" applyProtection="1">
      <alignment horizontal="left" vertical="center" shrinkToFit="1"/>
      <protection locked="0"/>
    </xf>
    <xf numFmtId="0" fontId="142" fillId="0" borderId="5" xfId="3" applyFont="1" applyBorder="1" applyAlignment="1" applyProtection="1">
      <alignment horizontal="left" vertical="center" shrinkToFit="1"/>
      <protection locked="0"/>
    </xf>
    <xf numFmtId="0" fontId="144" fillId="0" borderId="0" xfId="3" applyFont="1" applyAlignment="1" applyProtection="1">
      <alignment horizontal="center" vertical="center" wrapText="1" shrinkToFit="1"/>
      <protection locked="0"/>
    </xf>
    <xf numFmtId="0" fontId="144" fillId="0" borderId="5" xfId="3" applyFont="1" applyBorder="1" applyAlignment="1" applyProtection="1">
      <alignment horizontal="center" vertical="center" wrapText="1" shrinkToFit="1"/>
      <protection locked="0"/>
    </xf>
    <xf numFmtId="49" fontId="110" fillId="0" borderId="0" xfId="3" applyNumberFormat="1" applyAlignment="1" applyProtection="1">
      <alignment horizontal="center" vertical="center"/>
      <protection locked="0"/>
    </xf>
    <xf numFmtId="49" fontId="110" fillId="0" borderId="5" xfId="3" applyNumberFormat="1" applyBorder="1" applyAlignment="1" applyProtection="1">
      <alignment horizontal="center" vertical="center"/>
      <protection locked="0"/>
    </xf>
    <xf numFmtId="0" fontId="182" fillId="0" borderId="18" xfId="3" applyFont="1" applyBorder="1" applyAlignment="1">
      <alignment horizontal="distributed" vertical="center" justifyLastLine="1"/>
    </xf>
    <xf numFmtId="0" fontId="182" fillId="0" borderId="0" xfId="3" applyFont="1" applyAlignment="1">
      <alignment horizontal="distributed" vertical="center" justifyLastLine="1"/>
    </xf>
    <xf numFmtId="0" fontId="182" fillId="0" borderId="0" xfId="3" applyFont="1" applyAlignment="1">
      <alignment vertical="center" shrinkToFit="1"/>
    </xf>
    <xf numFmtId="0" fontId="182" fillId="0" borderId="6" xfId="3" applyFont="1" applyBorder="1" applyAlignment="1">
      <alignment vertical="center" shrinkToFit="1"/>
    </xf>
    <xf numFmtId="0" fontId="172" fillId="0" borderId="18" xfId="3" applyFont="1" applyBorder="1" applyAlignment="1">
      <alignment horizontal="distributed" vertical="center" justifyLastLine="1"/>
    </xf>
    <xf numFmtId="0" fontId="172" fillId="0" borderId="0" xfId="3" applyFont="1" applyAlignment="1">
      <alignment horizontal="distributed" vertical="center" justifyLastLine="1"/>
    </xf>
    <xf numFmtId="0" fontId="172" fillId="0" borderId="6" xfId="3" applyFont="1" applyBorder="1" applyAlignment="1">
      <alignment vertical="center" wrapText="1"/>
    </xf>
    <xf numFmtId="0" fontId="181" fillId="0" borderId="0" xfId="3" applyFont="1" applyAlignment="1">
      <alignment horizontal="distributed" vertical="center"/>
    </xf>
    <xf numFmtId="0" fontId="173" fillId="0" borderId="0" xfId="3" applyFont="1" applyAlignment="1">
      <alignment horizontal="distributed" vertical="center"/>
    </xf>
    <xf numFmtId="0" fontId="173" fillId="0" borderId="0" xfId="3" applyFont="1" applyAlignment="1" applyProtection="1">
      <alignment vertical="top"/>
      <protection locked="0"/>
    </xf>
    <xf numFmtId="0" fontId="173" fillId="0" borderId="54" xfId="3" applyFont="1" applyBorder="1" applyProtection="1">
      <alignment vertical="center"/>
      <protection locked="0"/>
    </xf>
    <xf numFmtId="0" fontId="173" fillId="0" borderId="55" xfId="3" applyFont="1" applyBorder="1" applyProtection="1">
      <alignment vertical="center"/>
      <protection locked="0"/>
    </xf>
    <xf numFmtId="49" fontId="173" fillId="0" borderId="54" xfId="3" applyNumberFormat="1" applyFont="1" applyBorder="1" applyAlignment="1" applyProtection="1">
      <alignment horizontal="center" vertical="center"/>
      <protection locked="0"/>
    </xf>
    <xf numFmtId="49" fontId="173" fillId="0" borderId="55" xfId="3" applyNumberFormat="1" applyFont="1" applyBorder="1" applyAlignment="1" applyProtection="1">
      <alignment horizontal="center" vertical="center"/>
      <protection locked="0"/>
    </xf>
    <xf numFmtId="0" fontId="184" fillId="0" borderId="0" xfId="3" applyFont="1" applyAlignment="1" applyProtection="1">
      <alignment horizontal="center" vertical="center"/>
      <protection locked="0"/>
    </xf>
    <xf numFmtId="0" fontId="232" fillId="0" borderId="5" xfId="3" applyFont="1" applyBorder="1" applyAlignment="1" applyProtection="1">
      <alignment horizontal="center" vertical="center"/>
      <protection locked="0"/>
    </xf>
    <xf numFmtId="0" fontId="232" fillId="0" borderId="0" xfId="3" applyFont="1" applyAlignment="1" applyProtection="1">
      <alignment horizontal="left" vertical="center"/>
      <protection locked="0"/>
    </xf>
    <xf numFmtId="0" fontId="232" fillId="0" borderId="5" xfId="3" applyFont="1" applyBorder="1" applyAlignment="1" applyProtection="1">
      <alignment horizontal="left" vertical="center"/>
      <protection locked="0"/>
    </xf>
    <xf numFmtId="0" fontId="232" fillId="0" borderId="0" xfId="3" applyFont="1" applyAlignment="1" applyProtection="1">
      <alignment horizontal="center" vertical="center"/>
      <protection locked="0"/>
    </xf>
    <xf numFmtId="0" fontId="184" fillId="0" borderId="0" xfId="3" applyFont="1" applyAlignment="1" applyProtection="1">
      <alignment horizontal="center" vertical="top"/>
      <protection locked="0"/>
    </xf>
    <xf numFmtId="0" fontId="171" fillId="0" borderId="0" xfId="3" applyFont="1" applyAlignment="1">
      <alignment vertical="center" shrinkToFit="1"/>
    </xf>
    <xf numFmtId="0" fontId="173" fillId="0" borderId="0" xfId="3" applyFont="1" applyAlignment="1">
      <alignment vertical="center" shrinkToFit="1"/>
    </xf>
    <xf numFmtId="0" fontId="97" fillId="0" borderId="0" xfId="3" applyFont="1" applyAlignment="1">
      <alignment vertical="center" shrinkToFit="1"/>
    </xf>
    <xf numFmtId="0" fontId="110" fillId="0" borderId="0" xfId="3" applyAlignment="1">
      <alignment vertical="center" shrinkToFit="1"/>
    </xf>
    <xf numFmtId="0" fontId="141" fillId="0" borderId="0" xfId="3" applyFont="1" applyAlignment="1" applyProtection="1">
      <alignment horizontal="center" vertical="center"/>
      <protection locked="0"/>
    </xf>
    <xf numFmtId="0" fontId="162" fillId="0" borderId="0" xfId="3" applyFont="1" applyAlignment="1">
      <alignment horizontal="distributed" vertical="center"/>
    </xf>
    <xf numFmtId="0" fontId="110" fillId="0" borderId="0" xfId="3" applyAlignment="1">
      <alignment horizontal="distributed" vertical="center"/>
    </xf>
    <xf numFmtId="0" fontId="141" fillId="0" borderId="0" xfId="3" applyFont="1" applyProtection="1">
      <alignment vertical="center"/>
      <protection locked="0"/>
    </xf>
    <xf numFmtId="0" fontId="110" fillId="0" borderId="54" xfId="3" applyBorder="1" applyProtection="1">
      <alignment vertical="center"/>
      <protection locked="0"/>
    </xf>
    <xf numFmtId="0" fontId="110" fillId="0" borderId="55" xfId="3" applyBorder="1" applyProtection="1">
      <alignment vertical="center"/>
      <protection locked="0"/>
    </xf>
    <xf numFmtId="0" fontId="110" fillId="0" borderId="54" xfId="3" applyBorder="1" applyAlignment="1" applyProtection="1">
      <alignment horizontal="center" vertical="center"/>
      <protection locked="0"/>
    </xf>
    <xf numFmtId="0" fontId="110" fillId="0" borderId="55" xfId="3" applyBorder="1" applyAlignment="1" applyProtection="1">
      <alignment horizontal="center" vertical="center"/>
      <protection locked="0"/>
    </xf>
    <xf numFmtId="0" fontId="161" fillId="0" borderId="0" xfId="3" applyFont="1" applyAlignment="1" applyProtection="1">
      <alignment horizontal="center" vertical="center"/>
      <protection locked="0"/>
    </xf>
    <xf numFmtId="0" fontId="161" fillId="0" borderId="5" xfId="3" applyFont="1" applyBorder="1" applyAlignment="1" applyProtection="1">
      <alignment horizontal="center" vertical="center"/>
      <protection locked="0"/>
    </xf>
    <xf numFmtId="0" fontId="161" fillId="0" borderId="0" xfId="3" applyFont="1" applyAlignment="1" applyProtection="1">
      <alignment horizontal="center" vertical="center" shrinkToFit="1"/>
      <protection locked="0"/>
    </xf>
    <xf numFmtId="0" fontId="161" fillId="0" borderId="5" xfId="3" applyFont="1" applyBorder="1" applyAlignment="1" applyProtection="1">
      <alignment horizontal="center" vertical="center" shrinkToFit="1"/>
      <protection locked="0"/>
    </xf>
    <xf numFmtId="0" fontId="138" fillId="0" borderId="0" xfId="3" applyFont="1" applyAlignment="1" applyProtection="1">
      <alignment horizontal="center" vertical="center"/>
      <protection locked="0"/>
    </xf>
    <xf numFmtId="0" fontId="138" fillId="0" borderId="56" xfId="3" applyFont="1" applyBorder="1" applyAlignment="1" applyProtection="1">
      <alignment horizontal="center" vertical="center"/>
      <protection locked="0"/>
    </xf>
    <xf numFmtId="0" fontId="163" fillId="0" borderId="18" xfId="3" applyFont="1" applyBorder="1" applyAlignment="1">
      <alignment horizontal="distributed" vertical="center" justifyLastLine="1"/>
    </xf>
    <xf numFmtId="0" fontId="163" fillId="0" borderId="0" xfId="3" applyFont="1" applyAlignment="1">
      <alignment horizontal="distributed" vertical="center" justifyLastLine="1"/>
    </xf>
    <xf numFmtId="0" fontId="163" fillId="0" borderId="0" xfId="3" applyFont="1" applyAlignment="1">
      <alignment vertical="center" shrinkToFit="1"/>
    </xf>
    <xf numFmtId="0" fontId="163" fillId="0" borderId="6" xfId="3" applyFont="1" applyBorder="1" applyAlignment="1">
      <alignment vertical="center" shrinkToFit="1"/>
    </xf>
    <xf numFmtId="0" fontId="136" fillId="0" borderId="18" xfId="3" applyFont="1" applyBorder="1" applyAlignment="1">
      <alignment horizontal="distributed" vertical="center" justifyLastLine="1"/>
    </xf>
    <xf numFmtId="0" fontId="136" fillId="0" borderId="0" xfId="3" applyFont="1" applyAlignment="1">
      <alignment horizontal="distributed" vertical="center" justifyLastLine="1"/>
    </xf>
    <xf numFmtId="0" fontId="136" fillId="0" borderId="6" xfId="3" applyFont="1" applyBorder="1" applyAlignment="1">
      <alignment vertical="center" wrapText="1"/>
    </xf>
    <xf numFmtId="176" fontId="31" fillId="0" borderId="10" xfId="0" applyNumberFormat="1" applyFont="1" applyBorder="1" applyAlignment="1" applyProtection="1">
      <alignment horizontal="center" vertical="center" shrinkToFit="1"/>
      <protection locked="0"/>
    </xf>
    <xf numFmtId="177" fontId="31" fillId="0" borderId="10" xfId="0" applyNumberFormat="1" applyFont="1" applyBorder="1" applyAlignment="1" applyProtection="1">
      <alignment horizontal="center" vertical="center" shrinkToFit="1"/>
      <protection locked="0"/>
    </xf>
    <xf numFmtId="176" fontId="31" fillId="0" borderId="13" xfId="0" applyNumberFormat="1" applyFont="1" applyBorder="1" applyAlignment="1" applyProtection="1">
      <alignment horizontal="left" vertical="center" shrinkToFit="1"/>
      <protection locked="0"/>
    </xf>
    <xf numFmtId="176" fontId="31" fillId="0" borderId="14" xfId="0" applyNumberFormat="1" applyFont="1" applyBorder="1" applyAlignment="1" applyProtection="1">
      <alignment horizontal="left" vertical="center" shrinkToFit="1"/>
      <protection locked="0"/>
    </xf>
    <xf numFmtId="176" fontId="31" fillId="0" borderId="15" xfId="0" applyNumberFormat="1" applyFont="1" applyBorder="1" applyAlignment="1" applyProtection="1">
      <alignment horizontal="left" vertical="center" shrinkToFit="1"/>
      <protection locked="0"/>
    </xf>
    <xf numFmtId="177" fontId="101" fillId="0" borderId="10" xfId="0" applyNumberFormat="1" applyFont="1" applyBorder="1" applyAlignment="1" applyProtection="1">
      <alignment horizontal="center" vertical="center" shrinkToFit="1"/>
      <protection locked="0"/>
    </xf>
    <xf numFmtId="176" fontId="101" fillId="0" borderId="13" xfId="0" applyNumberFormat="1" applyFont="1" applyBorder="1" applyAlignment="1" applyProtection="1">
      <alignment horizontal="left" vertical="center" shrinkToFit="1"/>
      <protection locked="0"/>
    </xf>
    <xf numFmtId="176" fontId="101" fillId="0" borderId="14" xfId="0" applyNumberFormat="1" applyFont="1" applyBorder="1" applyAlignment="1" applyProtection="1">
      <alignment horizontal="left" vertical="center" shrinkToFit="1"/>
      <protection locked="0"/>
    </xf>
    <xf numFmtId="176" fontId="101" fillId="0" borderId="15" xfId="0" applyNumberFormat="1" applyFont="1" applyBorder="1" applyAlignment="1" applyProtection="1">
      <alignment horizontal="left" vertical="center" shrinkToFit="1"/>
      <protection locked="0"/>
    </xf>
    <xf numFmtId="177" fontId="101" fillId="0" borderId="13" xfId="0" applyNumberFormat="1" applyFont="1" applyBorder="1" applyAlignment="1" applyProtection="1">
      <alignment horizontal="center" vertical="center" shrinkToFit="1"/>
      <protection locked="0"/>
    </xf>
    <xf numFmtId="177" fontId="101" fillId="0" borderId="14" xfId="0" applyNumberFormat="1" applyFont="1" applyBorder="1" applyAlignment="1" applyProtection="1">
      <alignment horizontal="center" vertical="center" shrinkToFit="1"/>
      <protection locked="0"/>
    </xf>
    <xf numFmtId="0" fontId="54" fillId="0" borderId="11" xfId="0" applyFont="1" applyBorder="1" applyAlignment="1" applyProtection="1">
      <alignment horizontal="center" vertical="center"/>
      <protection hidden="1"/>
    </xf>
    <xf numFmtId="0" fontId="53" fillId="0" borderId="12" xfId="0" applyFont="1" applyBorder="1" applyAlignment="1" applyProtection="1">
      <alignment horizontal="center" vertical="center"/>
      <protection hidden="1"/>
    </xf>
    <xf numFmtId="177" fontId="101" fillId="0" borderId="15" xfId="0" applyNumberFormat="1" applyFont="1" applyBorder="1" applyAlignment="1" applyProtection="1">
      <alignment horizontal="center" vertical="center" shrinkToFit="1"/>
      <protection locked="0"/>
    </xf>
    <xf numFmtId="0" fontId="31" fillId="0" borderId="10" xfId="0" applyFont="1" applyBorder="1" applyAlignment="1" applyProtection="1">
      <alignment horizontal="center" vertical="center" shrinkToFit="1"/>
      <protection locked="0"/>
    </xf>
    <xf numFmtId="0" fontId="131" fillId="0" borderId="0" xfId="3" applyFont="1" applyAlignment="1" applyProtection="1">
      <alignment horizontal="center" vertical="center" wrapText="1" shrinkToFit="1"/>
      <protection hidden="1"/>
    </xf>
    <xf numFmtId="0" fontId="131" fillId="0" borderId="5" xfId="3" applyFont="1" applyBorder="1" applyAlignment="1" applyProtection="1">
      <alignment horizontal="center" vertical="center" wrapText="1" shrinkToFit="1"/>
      <protection hidden="1"/>
    </xf>
    <xf numFmtId="0" fontId="142" fillId="0" borderId="0" xfId="3" applyFont="1" applyAlignment="1" applyProtection="1">
      <alignment horizontal="center" vertical="center"/>
      <protection hidden="1"/>
    </xf>
    <xf numFmtId="0" fontId="142" fillId="0" borderId="5" xfId="3" applyFont="1" applyBorder="1" applyAlignment="1" applyProtection="1">
      <alignment horizontal="center" vertical="center"/>
      <protection hidden="1"/>
    </xf>
    <xf numFmtId="0" fontId="142" fillId="0" borderId="0" xfId="3" applyFont="1" applyAlignment="1" applyProtection="1">
      <alignment horizontal="center" vertical="center" shrinkToFit="1"/>
      <protection hidden="1"/>
    </xf>
    <xf numFmtId="0" fontId="142" fillId="0" borderId="5" xfId="3" applyFont="1" applyBorder="1" applyAlignment="1" applyProtection="1">
      <alignment horizontal="center" vertical="center" shrinkToFit="1"/>
      <protection hidden="1"/>
    </xf>
    <xf numFmtId="0" fontId="142" fillId="0" borderId="0" xfId="3" applyFont="1" applyAlignment="1" applyProtection="1">
      <alignment horizontal="center" vertical="center" wrapText="1"/>
      <protection hidden="1"/>
    </xf>
  </cellXfs>
  <cellStyles count="4">
    <cellStyle name="ハイパーリンク" xfId="2" builtinId="8"/>
    <cellStyle name="標準" xfId="0" builtinId="0"/>
    <cellStyle name="標準 2" xfId="1" xr:uid="{00000000-0005-0000-0000-000000000000}"/>
    <cellStyle name="標準 3" xfId="3" xr:uid="{2F0E37F8-1766-4187-861B-E87C59826F16}"/>
  </cellStyles>
  <dxfs count="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38</xdr:col>
      <xdr:colOff>563010</xdr:colOff>
      <xdr:row>0</xdr:row>
      <xdr:rowOff>95251</xdr:rowOff>
    </xdr:from>
    <xdr:to>
      <xdr:col>41</xdr:col>
      <xdr:colOff>85822</xdr:colOff>
      <xdr:row>9</xdr:row>
      <xdr:rowOff>47626</xdr:rowOff>
    </xdr:to>
    <xdr:pic>
      <xdr:nvPicPr>
        <xdr:cNvPr id="2" name="Picture 1" descr="http://www.moj.go.jp/content/000099242.gif">
          <a:extLst>
            <a:ext uri="{FF2B5EF4-FFF2-40B4-BE49-F238E27FC236}">
              <a16:creationId xmlns:a16="http://schemas.microsoft.com/office/drawing/2014/main" id="{0D199290-5CE8-4FCF-9821-CFB4B11141CD}"/>
            </a:ext>
          </a:extLst>
        </xdr:cNvPr>
        <xdr:cNvPicPr>
          <a:picLocks noChangeAspect="1" noChangeArrowheads="1"/>
        </xdr:cNvPicPr>
      </xdr:nvPicPr>
      <xdr:blipFill>
        <a:blip xmlns:r="http://schemas.openxmlformats.org/officeDocument/2006/relationships" r:embed="rId1" cstate="print"/>
        <a:stretch>
          <a:fillRect/>
        </a:stretch>
      </xdr:blipFill>
      <xdr:spPr bwMode="auto">
        <a:xfrm>
          <a:off x="14421885" y="95251"/>
          <a:ext cx="1580212" cy="1466850"/>
        </a:xfrm>
        <a:prstGeom prst="rect">
          <a:avLst/>
        </a:prstGeom>
        <a:noFill/>
      </xdr:spPr>
    </xdr:pic>
    <xdr:clientData/>
  </xdr:twoCellAnchor>
  <xdr:twoCellAnchor editAs="oneCell">
    <xdr:from>
      <xdr:col>22</xdr:col>
      <xdr:colOff>0</xdr:colOff>
      <xdr:row>7</xdr:row>
      <xdr:rowOff>47625</xdr:rowOff>
    </xdr:from>
    <xdr:to>
      <xdr:col>29</xdr:col>
      <xdr:colOff>17399</xdr:colOff>
      <xdr:row>18</xdr:row>
      <xdr:rowOff>66675</xdr:rowOff>
    </xdr:to>
    <xdr:pic>
      <xdr:nvPicPr>
        <xdr:cNvPr id="3" name="图片 2">
          <a:extLst>
            <a:ext uri="{FF2B5EF4-FFF2-40B4-BE49-F238E27FC236}">
              <a16:creationId xmlns:a16="http://schemas.microsoft.com/office/drawing/2014/main" id="{71BCD57A-F4A4-4113-BA7D-4596AD98AC3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6210300" y="1085850"/>
          <a:ext cx="1493774" cy="1714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27</xdr:col>
      <xdr:colOff>47625</xdr:colOff>
      <xdr:row>51</xdr:row>
      <xdr:rowOff>228600</xdr:rowOff>
    </xdr:from>
    <xdr:to>
      <xdr:col>31</xdr:col>
      <xdr:colOff>95251</xdr:colOff>
      <xdr:row>53</xdr:row>
      <xdr:rowOff>210344</xdr:rowOff>
    </xdr:to>
    <xdr:pic>
      <xdr:nvPicPr>
        <xdr:cNvPr id="2" name="図 1">
          <a:extLst>
            <a:ext uri="{FF2B5EF4-FFF2-40B4-BE49-F238E27FC236}">
              <a16:creationId xmlns:a16="http://schemas.microsoft.com/office/drawing/2014/main" id="{9834A553-CD97-4D70-B631-8D217774D98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00700" y="9305925"/>
          <a:ext cx="847726" cy="3532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28</xdr:col>
      <xdr:colOff>180975</xdr:colOff>
      <xdr:row>58</xdr:row>
      <xdr:rowOff>0</xdr:rowOff>
    </xdr:from>
    <xdr:to>
      <xdr:col>31</xdr:col>
      <xdr:colOff>123825</xdr:colOff>
      <xdr:row>58</xdr:row>
      <xdr:rowOff>238427</xdr:rowOff>
    </xdr:to>
    <xdr:pic>
      <xdr:nvPicPr>
        <xdr:cNvPr id="2" name="図 1">
          <a:extLst>
            <a:ext uri="{FF2B5EF4-FFF2-40B4-BE49-F238E27FC236}">
              <a16:creationId xmlns:a16="http://schemas.microsoft.com/office/drawing/2014/main" id="{410BB560-5054-4A8A-B0F8-B323987F9F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57875" y="9115425"/>
          <a:ext cx="542925" cy="23842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34</xdr:col>
      <xdr:colOff>206375</xdr:colOff>
      <xdr:row>3</xdr:row>
      <xdr:rowOff>79378</xdr:rowOff>
    </xdr:from>
    <xdr:to>
      <xdr:col>42</xdr:col>
      <xdr:colOff>95250</xdr:colOff>
      <xdr:row>15</xdr:row>
      <xdr:rowOff>128590</xdr:rowOff>
    </xdr:to>
    <xdr:grpSp>
      <xdr:nvGrpSpPr>
        <xdr:cNvPr id="2" name="Group 1">
          <a:extLst>
            <a:ext uri="{FF2B5EF4-FFF2-40B4-BE49-F238E27FC236}">
              <a16:creationId xmlns:a16="http://schemas.microsoft.com/office/drawing/2014/main" id="{867499B1-03CB-45FE-9FC5-07F6126D2D21}"/>
            </a:ext>
          </a:extLst>
        </xdr:cNvPr>
        <xdr:cNvGrpSpPr>
          <a:grpSpLocks/>
        </xdr:cNvGrpSpPr>
      </xdr:nvGrpSpPr>
      <xdr:grpSpPr bwMode="auto">
        <a:xfrm>
          <a:off x="8302625" y="612778"/>
          <a:ext cx="1793875" cy="2173287"/>
          <a:chOff x="631" y="79"/>
          <a:chExt cx="125" cy="168"/>
        </a:xfrm>
      </xdr:grpSpPr>
      <xdr:sp macro="" textlink="">
        <xdr:nvSpPr>
          <xdr:cNvPr id="3" name="Rectangle 2">
            <a:extLst>
              <a:ext uri="{FF2B5EF4-FFF2-40B4-BE49-F238E27FC236}">
                <a16:creationId xmlns:a16="http://schemas.microsoft.com/office/drawing/2014/main" id="{0A9898F8-76D9-4664-B5B1-65D8EF33F232}"/>
              </a:ext>
            </a:extLst>
          </xdr:cNvPr>
          <xdr:cNvSpPr>
            <a:spLocks noChangeArrowheads="1"/>
          </xdr:cNvSpPr>
        </xdr:nvSpPr>
        <xdr:spPr bwMode="auto">
          <a:xfrm>
            <a:off x="631" y="79"/>
            <a:ext cx="125" cy="168"/>
          </a:xfrm>
          <a:prstGeom prst="rect">
            <a:avLst/>
          </a:prstGeom>
          <a:noFill/>
          <a:ln w="952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48BC2C02-9C4C-4020-9BF5-A4419FCF86D8}"/>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drawings/drawing5.xml><?xml version="1.0" encoding="utf-8"?>
<xdr:wsDr xmlns:xdr="http://schemas.openxmlformats.org/drawingml/2006/spreadsheetDrawing" xmlns:a="http://schemas.openxmlformats.org/drawingml/2006/main">
  <xdr:oneCellAnchor>
    <xdr:from>
      <xdr:col>19</xdr:col>
      <xdr:colOff>209550</xdr:colOff>
      <xdr:row>45</xdr:row>
      <xdr:rowOff>0</xdr:rowOff>
    </xdr:from>
    <xdr:ext cx="3314700" cy="275717"/>
    <xdr:sp macro="" textlink="">
      <xdr:nvSpPr>
        <xdr:cNvPr id="2" name="テキスト ボックス 1">
          <a:extLst>
            <a:ext uri="{FF2B5EF4-FFF2-40B4-BE49-F238E27FC236}">
              <a16:creationId xmlns:a16="http://schemas.microsoft.com/office/drawing/2014/main" id="{6D067FD2-0290-4DF2-B643-B7FE899ADCD6}"/>
            </a:ext>
          </a:extLst>
        </xdr:cNvPr>
        <xdr:cNvSpPr txBox="1"/>
      </xdr:nvSpPr>
      <xdr:spPr>
        <a:xfrm>
          <a:off x="4733925" y="6543675"/>
          <a:ext cx="33147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ysClr val="windowText" lastClr="000000"/>
              </a:solidFill>
              <a:latin typeface="+mj-ea"/>
              <a:ea typeface="+mj-ea"/>
            </a:rPr>
            <a:t>申請日までの日本語を学習した総時間数：</a:t>
          </a:r>
          <a:r>
            <a:rPr kumimoji="1" lang="en-US" altLang="ja-JP" sz="1100">
              <a:solidFill>
                <a:sysClr val="windowText" lastClr="000000"/>
              </a:solidFill>
              <a:latin typeface="+mj-ea"/>
              <a:ea typeface="+mj-ea"/>
            </a:rPr>
            <a:t>240</a:t>
          </a:r>
          <a:r>
            <a:rPr kumimoji="1" lang="ja-JP" altLang="en-US" sz="1100">
              <a:solidFill>
                <a:sysClr val="windowText" lastClr="000000"/>
              </a:solidFill>
              <a:latin typeface="+mj-ea"/>
              <a:ea typeface="+mj-ea"/>
            </a:rPr>
            <a:t>時間</a:t>
          </a:r>
        </a:p>
      </xdr:txBody>
    </xdr:sp>
    <xdr:clientData/>
  </xdr:oneCellAnchor>
  <xdr:oneCellAnchor>
    <xdr:from>
      <xdr:col>24</xdr:col>
      <xdr:colOff>85725</xdr:colOff>
      <xdr:row>67</xdr:row>
      <xdr:rowOff>57150</xdr:rowOff>
    </xdr:from>
    <xdr:ext cx="2038350" cy="459100"/>
    <xdr:sp macro="" textlink="">
      <xdr:nvSpPr>
        <xdr:cNvPr id="3" name="テキスト ボックス 2">
          <a:extLst>
            <a:ext uri="{FF2B5EF4-FFF2-40B4-BE49-F238E27FC236}">
              <a16:creationId xmlns:a16="http://schemas.microsoft.com/office/drawing/2014/main" id="{1BB85629-5D99-4731-9831-C09FC4E982A0}"/>
            </a:ext>
          </a:extLst>
        </xdr:cNvPr>
        <xdr:cNvSpPr txBox="1"/>
      </xdr:nvSpPr>
      <xdr:spPr>
        <a:xfrm>
          <a:off x="5800725" y="9382125"/>
          <a:ext cx="203835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ysClr val="windowText" lastClr="000000"/>
              </a:solidFill>
              <a:latin typeface="+mj-ea"/>
              <a:ea typeface="+mj-ea"/>
            </a:rPr>
            <a:t>入学金、授業料等</a:t>
          </a:r>
          <a:r>
            <a:rPr kumimoji="1" lang="en-US" altLang="ja-JP" sz="1100">
              <a:solidFill>
                <a:sysClr val="windowText" lastClr="000000"/>
              </a:solidFill>
              <a:effectLst/>
              <a:latin typeface="+mj-ea"/>
              <a:ea typeface="+mj-ea"/>
              <a:cs typeface="+mn-cs"/>
            </a:rPr>
            <a:t>781,000</a:t>
          </a:r>
          <a:r>
            <a:rPr kumimoji="1" lang="ja-JP" altLang="en-US" sz="1100">
              <a:solidFill>
                <a:sysClr val="windowText" lastClr="000000"/>
              </a:solidFill>
              <a:latin typeface="+mj-ea"/>
              <a:ea typeface="+mj-ea"/>
            </a:rPr>
            <a:t>円</a:t>
          </a:r>
        </a:p>
        <a:p>
          <a:r>
            <a:rPr kumimoji="1" lang="ja-JP" altLang="en-US" sz="1100">
              <a:solidFill>
                <a:sysClr val="windowText" lastClr="000000"/>
              </a:solidFill>
              <a:latin typeface="+mj-ea"/>
              <a:ea typeface="+mj-ea"/>
            </a:rPr>
            <a:t>については入学時に納入予定</a:t>
          </a:r>
        </a:p>
      </xdr:txBody>
    </xdr:sp>
    <xdr:clientData/>
  </xdr:oneCellAnchor>
  <xdr:oneCellAnchor>
    <xdr:from>
      <xdr:col>15</xdr:col>
      <xdr:colOff>57149</xdr:colOff>
      <xdr:row>88</xdr:row>
      <xdr:rowOff>114300</xdr:rowOff>
    </xdr:from>
    <xdr:ext cx="3057525" cy="457199"/>
    <xdr:sp macro="" textlink="">
      <xdr:nvSpPr>
        <xdr:cNvPr id="6" name="テキスト ボックス 5">
          <a:extLst>
            <a:ext uri="{FF2B5EF4-FFF2-40B4-BE49-F238E27FC236}">
              <a16:creationId xmlns:a16="http://schemas.microsoft.com/office/drawing/2014/main" id="{43B53C9E-7735-4633-88B2-EEFD1F0D0ADB}"/>
            </a:ext>
          </a:extLst>
        </xdr:cNvPr>
        <xdr:cNvSpPr txBox="1"/>
      </xdr:nvSpPr>
      <xdr:spPr>
        <a:xfrm>
          <a:off x="3629024" y="12334875"/>
          <a:ext cx="3057525" cy="4571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ja-JP" sz="1100">
              <a:solidFill>
                <a:sysClr val="windowText" lastClr="000000"/>
              </a:solidFill>
              <a:effectLst/>
              <a:latin typeface="+mj-ea"/>
              <a:ea typeface="+mj-ea"/>
              <a:cs typeface="+mn-cs"/>
            </a:rPr>
            <a:t>為替レート：</a:t>
          </a:r>
          <a:r>
            <a:rPr kumimoji="1" lang="en-US" altLang="ja-JP" sz="1100">
              <a:solidFill>
                <a:sysClr val="windowText" lastClr="000000"/>
              </a:solidFill>
              <a:effectLst/>
              <a:latin typeface="+mj-ea"/>
              <a:ea typeface="+mj-ea"/>
              <a:cs typeface="+mn-cs"/>
            </a:rPr>
            <a:t>1</a:t>
          </a:r>
          <a:r>
            <a:rPr kumimoji="1" lang="ja-JP" altLang="ja-JP" sz="1100">
              <a:solidFill>
                <a:sysClr val="windowText" lastClr="000000"/>
              </a:solidFill>
              <a:effectLst/>
              <a:latin typeface="+mj-ea"/>
              <a:ea typeface="+mj-ea"/>
              <a:cs typeface="+mn-cs"/>
            </a:rPr>
            <a:t>元＝</a:t>
          </a:r>
          <a:r>
            <a:rPr kumimoji="1" lang="en-US" altLang="ja-JP" sz="1100">
              <a:solidFill>
                <a:sysClr val="windowText" lastClr="000000"/>
              </a:solidFill>
              <a:effectLst/>
              <a:latin typeface="+mj-ea"/>
              <a:ea typeface="+mj-ea"/>
              <a:cs typeface="+mn-cs"/>
            </a:rPr>
            <a:t>20.2266</a:t>
          </a:r>
          <a:r>
            <a:rPr kumimoji="1" lang="ja-JP" altLang="ja-JP" sz="1100">
              <a:solidFill>
                <a:sysClr val="windowText" lastClr="000000"/>
              </a:solidFill>
              <a:effectLst/>
              <a:latin typeface="+mj-ea"/>
              <a:ea typeface="+mj-ea"/>
              <a:cs typeface="+mn-cs"/>
            </a:rPr>
            <a:t>円</a:t>
          </a:r>
          <a:endParaRPr lang="ja-JP" altLang="ja-JP">
            <a:solidFill>
              <a:sysClr val="windowText" lastClr="000000"/>
            </a:solidFill>
            <a:effectLst/>
            <a:latin typeface="+mj-ea"/>
            <a:ea typeface="+mj-ea"/>
          </a:endParaRPr>
        </a:p>
        <a:p>
          <a:r>
            <a:rPr kumimoji="1" lang="ja-JP" altLang="en-US" sz="1100">
              <a:solidFill>
                <a:sysClr val="windowText" lastClr="000000"/>
              </a:solidFill>
              <a:latin typeface="+mj-ea"/>
              <a:ea typeface="+mj-ea"/>
            </a:rPr>
            <a:t>税引き後年収：</a:t>
          </a:r>
          <a:r>
            <a:rPr kumimoji="1" lang="en-US" altLang="ja-JP" sz="1100">
              <a:solidFill>
                <a:sysClr val="windowText" lastClr="000000"/>
              </a:solidFill>
              <a:latin typeface="+mj-ea"/>
              <a:ea typeface="+mj-ea"/>
            </a:rPr>
            <a:t>1,705,527</a:t>
          </a:r>
          <a:r>
            <a:rPr kumimoji="1" lang="ja-JP" altLang="en-US" sz="1100">
              <a:solidFill>
                <a:sysClr val="windowText" lastClr="000000"/>
              </a:solidFill>
              <a:latin typeface="+mj-ea"/>
              <a:ea typeface="+mj-ea"/>
            </a:rPr>
            <a:t>円</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21</xdr:col>
      <xdr:colOff>180975</xdr:colOff>
      <xdr:row>61</xdr:row>
      <xdr:rowOff>104775</xdr:rowOff>
    </xdr:from>
    <xdr:ext cx="2705100" cy="325730"/>
    <xdr:sp macro="" textlink="">
      <xdr:nvSpPr>
        <xdr:cNvPr id="2" name="テキスト ボックス 1">
          <a:extLst>
            <a:ext uri="{FF2B5EF4-FFF2-40B4-BE49-F238E27FC236}">
              <a16:creationId xmlns:a16="http://schemas.microsoft.com/office/drawing/2014/main" id="{88D2A2AC-8CCE-4644-ADB5-69C58B9A6AA4}"/>
            </a:ext>
          </a:extLst>
        </xdr:cNvPr>
        <xdr:cNvSpPr txBox="1"/>
      </xdr:nvSpPr>
      <xdr:spPr>
        <a:xfrm>
          <a:off x="5181600" y="8143875"/>
          <a:ext cx="270510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t>2023</a:t>
          </a:r>
          <a:r>
            <a:rPr kumimoji="1" lang="ja-JP" altLang="en-US" sz="1400"/>
            <a:t>　　　　　</a:t>
          </a:r>
          <a:r>
            <a:rPr kumimoji="1" lang="en-US" altLang="ja-JP" sz="1400"/>
            <a:t>6</a:t>
          </a:r>
          <a:r>
            <a:rPr kumimoji="1" lang="ja-JP" altLang="en-US" sz="1400"/>
            <a:t>　　　　　　　</a:t>
          </a:r>
          <a:r>
            <a:rPr kumimoji="1" lang="en-US" altLang="ja-JP" sz="1400"/>
            <a:t>10</a:t>
          </a:r>
          <a:endParaRPr kumimoji="1" lang="ja-JP" altLang="en-US" sz="14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liuxue.net/" TargetMode="External"/><Relationship Id="rId1" Type="http://schemas.openxmlformats.org/officeDocument/2006/relationships/hyperlink" Target="http://www.liuxue.net/"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liuxue.net/"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liuxue.net/"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uxue.net/"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liuxue.net/"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liuxue.net/"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liuxue.net/"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DB265-5ABD-4A05-B1F5-C2CC0E83A32F}">
  <sheetPr>
    <pageSetUpPr fitToPage="1"/>
  </sheetPr>
  <dimension ref="B1:BN132"/>
  <sheetViews>
    <sheetView showGridLines="0" tabSelected="1" zoomScaleNormal="100" zoomScaleSheetLayoutView="90" workbookViewId="0">
      <selection activeCell="G6" sqref="G6:H6"/>
    </sheetView>
  </sheetViews>
  <sheetFormatPr defaultColWidth="9" defaultRowHeight="16.5"/>
  <cols>
    <col min="1" max="1" width="9" style="5"/>
    <col min="2" max="4" width="2.625" style="5" customWidth="1"/>
    <col min="5" max="6" width="5.625" style="5" customWidth="1"/>
    <col min="7" max="9" width="3.625" style="5" customWidth="1"/>
    <col min="10" max="16" width="2.625" style="5" customWidth="1"/>
    <col min="17" max="17" width="8" style="5" customWidth="1"/>
    <col min="18" max="21" width="2.625" style="5" customWidth="1"/>
    <col min="22" max="22" width="5.625" style="5" customWidth="1"/>
    <col min="23" max="25" width="2.625" style="5" customWidth="1"/>
    <col min="26" max="26" width="3.625" style="5" customWidth="1"/>
    <col min="27" max="29" width="2.625" style="5" customWidth="1"/>
    <col min="30" max="31" width="9" style="5"/>
    <col min="32" max="32" width="9" style="338"/>
    <col min="33" max="16384" width="9" style="5"/>
  </cols>
  <sheetData>
    <row r="1" spans="2:41" ht="30.95" customHeight="1">
      <c r="B1" s="577" t="s">
        <v>115</v>
      </c>
      <c r="C1" s="577"/>
      <c r="D1" s="577"/>
      <c r="E1" s="577"/>
      <c r="F1" s="577"/>
      <c r="G1" s="577"/>
      <c r="H1" s="577"/>
      <c r="I1" s="577"/>
      <c r="J1" s="577"/>
      <c r="K1" s="577"/>
      <c r="L1" s="577"/>
      <c r="M1" s="577"/>
      <c r="N1" s="577"/>
      <c r="O1" s="577"/>
      <c r="P1" s="577"/>
      <c r="Q1" s="577"/>
      <c r="R1" s="577"/>
      <c r="S1" s="577"/>
      <c r="T1" s="577"/>
      <c r="U1" s="577"/>
      <c r="V1" s="577"/>
      <c r="W1" s="577"/>
      <c r="X1" s="577"/>
      <c r="Y1" s="577"/>
      <c r="Z1" s="577"/>
      <c r="AA1" s="577"/>
      <c r="AB1" s="577"/>
      <c r="AC1" s="577"/>
      <c r="AD1" s="13"/>
      <c r="AE1" s="13"/>
      <c r="AF1" s="122" t="s">
        <v>313</v>
      </c>
      <c r="AG1" s="77"/>
      <c r="AH1" s="77"/>
      <c r="AI1" s="77"/>
      <c r="AJ1" s="77"/>
      <c r="AK1" s="13"/>
      <c r="AL1" s="13"/>
      <c r="AM1" s="13"/>
      <c r="AN1" s="13"/>
      <c r="AO1" s="13"/>
    </row>
    <row r="2" spans="2:41" ht="13.5" customHeight="1">
      <c r="B2" s="422" t="s">
        <v>251</v>
      </c>
      <c r="C2" s="578"/>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13"/>
      <c r="AE2" s="13"/>
      <c r="AG2" s="77"/>
      <c r="AH2" s="77"/>
      <c r="AI2" s="77"/>
      <c r="AJ2" s="77"/>
      <c r="AK2" s="13"/>
      <c r="AL2" s="13"/>
      <c r="AM2" s="13"/>
      <c r="AN2" s="13"/>
      <c r="AO2" s="13"/>
    </row>
    <row r="3" spans="2:41" ht="19.5" hidden="1" customHeight="1">
      <c r="B3" s="579"/>
      <c r="C3" s="579"/>
      <c r="D3" s="579"/>
      <c r="E3" s="579"/>
      <c r="F3" s="579"/>
      <c r="G3" s="579"/>
      <c r="H3" s="579"/>
      <c r="I3" s="579"/>
      <c r="J3" s="579"/>
      <c r="K3" s="579"/>
      <c r="L3" s="579"/>
      <c r="M3" s="579"/>
      <c r="N3" s="579"/>
      <c r="O3" s="579"/>
      <c r="P3" s="579"/>
      <c r="Q3" s="579"/>
      <c r="R3" s="579"/>
      <c r="S3" s="579"/>
      <c r="T3" s="579"/>
      <c r="U3" s="579"/>
      <c r="V3" s="579"/>
      <c r="W3" s="579"/>
      <c r="X3" s="579"/>
      <c r="Y3" s="579"/>
      <c r="Z3" s="13"/>
      <c r="AA3" s="13"/>
      <c r="AB3" s="13"/>
      <c r="AC3" s="13"/>
      <c r="AD3" s="13"/>
      <c r="AE3" s="13"/>
      <c r="AF3" s="337"/>
      <c r="AG3" s="77"/>
      <c r="AH3" s="77"/>
      <c r="AI3" s="77"/>
      <c r="AJ3" s="77"/>
      <c r="AK3" s="13"/>
      <c r="AL3" s="13"/>
      <c r="AM3" s="13"/>
      <c r="AN3" s="13"/>
      <c r="AO3" s="13"/>
    </row>
    <row r="4" spans="2:41" ht="3" hidden="1" customHeight="1">
      <c r="B4" s="14"/>
      <c r="C4" s="14"/>
      <c r="D4" s="14"/>
      <c r="E4" s="14"/>
      <c r="F4" s="14"/>
      <c r="G4" s="14"/>
      <c r="H4" s="14"/>
      <c r="I4" s="14"/>
      <c r="J4" s="14"/>
      <c r="K4" s="14"/>
      <c r="L4" s="14"/>
      <c r="M4" s="14"/>
      <c r="N4" s="14"/>
      <c r="O4" s="14"/>
      <c r="P4" s="14"/>
      <c r="Q4" s="14"/>
      <c r="R4" s="14"/>
      <c r="S4" s="14"/>
      <c r="T4" s="14"/>
      <c r="U4" s="14"/>
      <c r="V4" s="14"/>
      <c r="W4" s="14"/>
      <c r="X4" s="14"/>
      <c r="Y4" s="14"/>
      <c r="Z4" s="13"/>
      <c r="AA4" s="13"/>
      <c r="AB4" s="13"/>
      <c r="AC4" s="13"/>
      <c r="AD4" s="13"/>
      <c r="AE4" s="13"/>
      <c r="AF4" s="337"/>
      <c r="AG4" s="77"/>
      <c r="AH4" s="77"/>
      <c r="AI4" s="77"/>
      <c r="AJ4" s="77"/>
      <c r="AK4" s="13"/>
      <c r="AL4" s="13"/>
      <c r="AM4" s="13"/>
      <c r="AN4" s="13"/>
      <c r="AO4" s="13"/>
    </row>
    <row r="5" spans="2:41" ht="14.1" hidden="1" customHeight="1">
      <c r="B5" s="580"/>
      <c r="C5" s="580"/>
      <c r="D5" s="580"/>
      <c r="E5" s="580"/>
      <c r="F5" s="580"/>
      <c r="G5" s="580"/>
      <c r="H5" s="580"/>
      <c r="I5" s="13"/>
      <c r="J5" s="13"/>
      <c r="K5" s="13"/>
      <c r="L5" s="13"/>
      <c r="M5" s="13"/>
      <c r="N5" s="13"/>
      <c r="O5" s="13"/>
      <c r="P5" s="13"/>
      <c r="Q5" s="13"/>
      <c r="R5" s="13"/>
      <c r="S5" s="13"/>
      <c r="T5" s="13"/>
      <c r="U5" s="13"/>
      <c r="V5" s="13"/>
      <c r="W5" s="13"/>
      <c r="X5" s="13"/>
      <c r="Y5" s="13"/>
      <c r="Z5" s="13"/>
      <c r="AA5" s="13"/>
      <c r="AB5" s="13"/>
      <c r="AC5" s="13"/>
      <c r="AD5" s="13"/>
      <c r="AE5" s="13"/>
      <c r="AF5" s="337"/>
      <c r="AG5" s="77"/>
      <c r="AH5" s="77"/>
      <c r="AI5" s="77"/>
      <c r="AJ5" s="77"/>
      <c r="AK5" s="13"/>
      <c r="AL5" s="13"/>
      <c r="AM5" s="13"/>
      <c r="AN5" s="13"/>
      <c r="AO5" s="13"/>
    </row>
    <row r="6" spans="2:41" ht="31.5" customHeight="1">
      <c r="B6" s="599" t="s">
        <v>800</v>
      </c>
      <c r="C6" s="599"/>
      <c r="D6" s="599"/>
      <c r="E6" s="599"/>
      <c r="F6" s="599"/>
      <c r="G6" s="600">
        <v>2023</v>
      </c>
      <c r="H6" s="600"/>
      <c r="I6" s="601" t="s">
        <v>802</v>
      </c>
      <c r="J6" s="602"/>
      <c r="K6" s="362">
        <v>10</v>
      </c>
      <c r="L6" s="601" t="s">
        <v>801</v>
      </c>
      <c r="M6" s="602"/>
      <c r="N6" s="98"/>
      <c r="O6" s="601" t="s">
        <v>803</v>
      </c>
      <c r="P6" s="601"/>
      <c r="Q6" s="601"/>
      <c r="R6" s="601"/>
      <c r="S6" s="601"/>
      <c r="T6" s="601"/>
      <c r="U6" s="600" t="s">
        <v>879</v>
      </c>
      <c r="V6" s="600"/>
      <c r="W6" s="600"/>
      <c r="X6" s="600"/>
      <c r="Y6" s="600"/>
      <c r="Z6" s="600"/>
      <c r="AA6" s="600"/>
      <c r="AB6" s="600"/>
      <c r="AC6" s="600"/>
      <c r="AD6" s="13"/>
      <c r="AE6" s="13"/>
      <c r="AF6" s="339" t="s">
        <v>856</v>
      </c>
      <c r="AG6" s="77"/>
      <c r="AH6" s="77"/>
      <c r="AI6" s="77"/>
      <c r="AJ6" s="77"/>
      <c r="AK6" s="13"/>
      <c r="AL6" s="13"/>
      <c r="AM6" s="13"/>
      <c r="AN6" s="13"/>
      <c r="AO6" s="13"/>
    </row>
    <row r="7" spans="2:41" ht="6" customHeight="1" thickBot="1">
      <c r="B7" s="15"/>
      <c r="C7" s="15"/>
      <c r="D7" s="15"/>
      <c r="E7" s="15"/>
      <c r="F7" s="15"/>
      <c r="G7" s="15"/>
      <c r="H7" s="15"/>
      <c r="I7" s="15"/>
      <c r="J7" s="15"/>
      <c r="K7" s="15"/>
      <c r="L7" s="15"/>
      <c r="M7" s="15"/>
      <c r="N7" s="15"/>
      <c r="O7" s="15"/>
      <c r="P7" s="15"/>
      <c r="Q7" s="15"/>
      <c r="R7" s="13"/>
      <c r="S7" s="13"/>
      <c r="T7" s="13"/>
      <c r="U7" s="13"/>
      <c r="V7" s="13"/>
      <c r="W7" s="13"/>
      <c r="X7" s="13"/>
      <c r="Y7" s="13"/>
      <c r="Z7" s="13"/>
      <c r="AA7" s="13"/>
      <c r="AB7" s="13"/>
      <c r="AC7" s="13"/>
      <c r="AD7" s="13"/>
      <c r="AE7" s="13"/>
      <c r="AF7" s="337"/>
      <c r="AG7" s="77"/>
      <c r="AH7" s="77"/>
      <c r="AI7" s="77"/>
      <c r="AJ7" s="77"/>
      <c r="AK7" s="13"/>
      <c r="AL7" s="13"/>
      <c r="AM7" s="13"/>
      <c r="AN7" s="13"/>
      <c r="AO7" s="13"/>
    </row>
    <row r="8" spans="2:41" ht="28.5" customHeight="1">
      <c r="B8" s="610" t="s">
        <v>809</v>
      </c>
      <c r="C8" s="611"/>
      <c r="D8" s="611"/>
      <c r="E8" s="611"/>
      <c r="F8" s="612"/>
      <c r="G8" s="603" t="s">
        <v>804</v>
      </c>
      <c r="H8" s="604"/>
      <c r="I8" s="604"/>
      <c r="J8" s="604"/>
      <c r="K8" s="604"/>
      <c r="L8" s="604"/>
      <c r="M8" s="604"/>
      <c r="N8" s="604"/>
      <c r="O8" s="604"/>
      <c r="P8" s="604" t="s">
        <v>805</v>
      </c>
      <c r="Q8" s="604"/>
      <c r="R8" s="604"/>
      <c r="S8" s="604"/>
      <c r="T8" s="604"/>
      <c r="U8" s="604"/>
      <c r="V8" s="605"/>
      <c r="W8" s="581" t="s">
        <v>261</v>
      </c>
      <c r="X8" s="582"/>
      <c r="Y8" s="582"/>
      <c r="Z8" s="582"/>
      <c r="AA8" s="582"/>
      <c r="AB8" s="582"/>
      <c r="AC8" s="583"/>
      <c r="AD8" s="13"/>
      <c r="AE8" s="99"/>
      <c r="AF8" s="340" t="s">
        <v>848</v>
      </c>
      <c r="AG8" s="94"/>
      <c r="AH8" s="94"/>
      <c r="AI8" s="94"/>
      <c r="AJ8" s="94"/>
      <c r="AK8" s="13"/>
      <c r="AL8" s="13"/>
      <c r="AM8" s="13"/>
      <c r="AN8" s="13"/>
      <c r="AO8" s="13"/>
    </row>
    <row r="9" spans="2:41" ht="9" customHeight="1">
      <c r="B9" s="613" t="s">
        <v>806</v>
      </c>
      <c r="C9" s="614"/>
      <c r="D9" s="614"/>
      <c r="E9" s="614"/>
      <c r="F9" s="615"/>
      <c r="G9" s="606" t="s">
        <v>884</v>
      </c>
      <c r="H9" s="607"/>
      <c r="I9" s="607"/>
      <c r="J9" s="607"/>
      <c r="K9" s="607"/>
      <c r="L9" s="607"/>
      <c r="M9" s="607"/>
      <c r="N9" s="607"/>
      <c r="O9" s="607"/>
      <c r="P9" s="607" t="s">
        <v>885</v>
      </c>
      <c r="Q9" s="607"/>
      <c r="R9" s="607"/>
      <c r="S9" s="607"/>
      <c r="T9" s="607"/>
      <c r="U9" s="607"/>
      <c r="V9" s="609"/>
      <c r="W9" s="584"/>
      <c r="X9" s="585"/>
      <c r="Y9" s="585"/>
      <c r="Z9" s="585"/>
      <c r="AA9" s="585"/>
      <c r="AB9" s="585"/>
      <c r="AC9" s="586"/>
      <c r="AD9" s="13"/>
      <c r="AE9" s="99"/>
      <c r="AF9" s="337"/>
      <c r="AG9" s="94"/>
      <c r="AH9" s="94"/>
      <c r="AI9" s="94"/>
      <c r="AJ9" s="94"/>
      <c r="AK9" s="13"/>
      <c r="AL9" s="13"/>
      <c r="AM9" s="13"/>
      <c r="AN9" s="13"/>
      <c r="AO9" s="13"/>
    </row>
    <row r="10" spans="2:41" ht="9" customHeight="1">
      <c r="B10" s="463"/>
      <c r="C10" s="464"/>
      <c r="D10" s="464"/>
      <c r="E10" s="464"/>
      <c r="F10" s="465"/>
      <c r="G10" s="608"/>
      <c r="H10" s="395"/>
      <c r="I10" s="395"/>
      <c r="J10" s="395"/>
      <c r="K10" s="395"/>
      <c r="L10" s="395"/>
      <c r="M10" s="395"/>
      <c r="N10" s="395"/>
      <c r="O10" s="395"/>
      <c r="P10" s="395"/>
      <c r="Q10" s="395"/>
      <c r="R10" s="395"/>
      <c r="S10" s="395"/>
      <c r="T10" s="395"/>
      <c r="U10" s="395"/>
      <c r="V10" s="396"/>
      <c r="W10" s="584"/>
      <c r="X10" s="585"/>
      <c r="Y10" s="585"/>
      <c r="Z10" s="585"/>
      <c r="AA10" s="585"/>
      <c r="AB10" s="585"/>
      <c r="AC10" s="586"/>
      <c r="AD10" s="13"/>
      <c r="AE10" s="99"/>
      <c r="AF10" s="337"/>
      <c r="AG10" s="94"/>
      <c r="AH10" s="94"/>
      <c r="AI10" s="94"/>
      <c r="AJ10" s="94"/>
      <c r="AK10" s="13"/>
      <c r="AL10" s="13"/>
      <c r="AM10" s="13"/>
      <c r="AN10" s="13"/>
      <c r="AO10" s="13"/>
    </row>
    <row r="11" spans="2:41" ht="18" customHeight="1">
      <c r="B11" s="463" t="s">
        <v>807</v>
      </c>
      <c r="C11" s="464"/>
      <c r="D11" s="464"/>
      <c r="E11" s="464"/>
      <c r="F11" s="465"/>
      <c r="G11" s="608" t="s">
        <v>882</v>
      </c>
      <c r="H11" s="395"/>
      <c r="I11" s="395"/>
      <c r="J11" s="395"/>
      <c r="K11" s="395"/>
      <c r="L11" s="395"/>
      <c r="M11" s="395"/>
      <c r="N11" s="395"/>
      <c r="O11" s="395"/>
      <c r="P11" s="395" t="s">
        <v>883</v>
      </c>
      <c r="Q11" s="395"/>
      <c r="R11" s="395"/>
      <c r="S11" s="395"/>
      <c r="T11" s="395"/>
      <c r="U11" s="395"/>
      <c r="V11" s="396"/>
      <c r="W11" s="584"/>
      <c r="X11" s="585"/>
      <c r="Y11" s="585"/>
      <c r="Z11" s="585"/>
      <c r="AA11" s="585"/>
      <c r="AB11" s="585"/>
      <c r="AC11" s="586"/>
      <c r="AD11" s="13"/>
      <c r="AE11" s="99"/>
      <c r="AF11" s="122" t="s">
        <v>314</v>
      </c>
      <c r="AG11" s="94"/>
      <c r="AH11" s="94"/>
      <c r="AI11" s="94"/>
      <c r="AJ11" s="94"/>
      <c r="AK11" s="13"/>
      <c r="AL11" s="13"/>
      <c r="AM11" s="13"/>
      <c r="AN11" s="13"/>
      <c r="AO11" s="13"/>
    </row>
    <row r="12" spans="2:41" ht="12" customHeight="1">
      <c r="B12" s="463" t="s">
        <v>808</v>
      </c>
      <c r="C12" s="464"/>
      <c r="D12" s="464"/>
      <c r="E12" s="464"/>
      <c r="F12" s="465"/>
      <c r="G12" s="608" t="s">
        <v>880</v>
      </c>
      <c r="H12" s="395"/>
      <c r="I12" s="395"/>
      <c r="J12" s="395"/>
      <c r="K12" s="395"/>
      <c r="L12" s="395"/>
      <c r="M12" s="395"/>
      <c r="N12" s="395"/>
      <c r="O12" s="395"/>
      <c r="P12" s="395" t="s">
        <v>881</v>
      </c>
      <c r="Q12" s="395"/>
      <c r="R12" s="395"/>
      <c r="S12" s="395"/>
      <c r="T12" s="395"/>
      <c r="U12" s="395"/>
      <c r="V12" s="396"/>
      <c r="W12" s="584"/>
      <c r="X12" s="585"/>
      <c r="Y12" s="585"/>
      <c r="Z12" s="585"/>
      <c r="AA12" s="585"/>
      <c r="AB12" s="585"/>
      <c r="AC12" s="586"/>
      <c r="AD12" s="13"/>
      <c r="AE12" s="99"/>
      <c r="AF12" s="367" t="s">
        <v>315</v>
      </c>
      <c r="AG12" s="367"/>
      <c r="AH12" s="367"/>
      <c r="AI12" s="367"/>
      <c r="AJ12" s="367"/>
      <c r="AK12" s="367"/>
      <c r="AL12" s="367"/>
      <c r="AM12" s="367"/>
      <c r="AN12" s="367"/>
      <c r="AO12" s="13"/>
    </row>
    <row r="13" spans="2:41" ht="12" customHeight="1">
      <c r="B13" s="466"/>
      <c r="C13" s="467"/>
      <c r="D13" s="467"/>
      <c r="E13" s="467"/>
      <c r="F13" s="468"/>
      <c r="G13" s="616"/>
      <c r="H13" s="397"/>
      <c r="I13" s="397"/>
      <c r="J13" s="397"/>
      <c r="K13" s="397"/>
      <c r="L13" s="397"/>
      <c r="M13" s="397"/>
      <c r="N13" s="397"/>
      <c r="O13" s="397"/>
      <c r="P13" s="397"/>
      <c r="Q13" s="397"/>
      <c r="R13" s="397"/>
      <c r="S13" s="397"/>
      <c r="T13" s="397"/>
      <c r="U13" s="397"/>
      <c r="V13" s="398"/>
      <c r="W13" s="584"/>
      <c r="X13" s="585"/>
      <c r="Y13" s="585"/>
      <c r="Z13" s="585"/>
      <c r="AA13" s="585"/>
      <c r="AB13" s="585"/>
      <c r="AC13" s="586"/>
      <c r="AD13" s="13"/>
      <c r="AE13" s="99"/>
      <c r="AF13" s="367"/>
      <c r="AG13" s="367"/>
      <c r="AH13" s="367"/>
      <c r="AI13" s="367"/>
      <c r="AJ13" s="367"/>
      <c r="AK13" s="367"/>
      <c r="AL13" s="367"/>
      <c r="AM13" s="367"/>
      <c r="AN13" s="367"/>
      <c r="AO13" s="13"/>
    </row>
    <row r="14" spans="2:41" ht="9" customHeight="1">
      <c r="B14" s="388" t="s">
        <v>799</v>
      </c>
      <c r="C14" s="389"/>
      <c r="D14" s="389"/>
      <c r="E14" s="389"/>
      <c r="F14" s="389"/>
      <c r="G14" s="399" t="s">
        <v>886</v>
      </c>
      <c r="H14" s="400"/>
      <c r="I14" s="589" t="s">
        <v>718</v>
      </c>
      <c r="J14" s="589"/>
      <c r="K14" s="589"/>
      <c r="L14" s="596" t="s">
        <v>887</v>
      </c>
      <c r="M14" s="596"/>
      <c r="N14" s="596"/>
      <c r="O14" s="596"/>
      <c r="P14" s="596"/>
      <c r="Q14" s="597" t="s">
        <v>719</v>
      </c>
      <c r="R14" s="596" t="s">
        <v>888</v>
      </c>
      <c r="S14" s="596"/>
      <c r="T14" s="596"/>
      <c r="U14" s="596"/>
      <c r="V14" s="596"/>
      <c r="W14" s="585"/>
      <c r="X14" s="585"/>
      <c r="Y14" s="585"/>
      <c r="Z14" s="585"/>
      <c r="AA14" s="585"/>
      <c r="AB14" s="585"/>
      <c r="AC14" s="586"/>
      <c r="AD14" s="13"/>
      <c r="AE14" s="99"/>
      <c r="AF14" s="369" t="s">
        <v>849</v>
      </c>
      <c r="AG14" s="370"/>
      <c r="AH14" s="370"/>
      <c r="AI14" s="370"/>
      <c r="AJ14" s="370"/>
      <c r="AK14" s="370"/>
      <c r="AL14" s="370"/>
      <c r="AM14" s="370"/>
      <c r="AN14" s="370"/>
      <c r="AO14" s="99"/>
    </row>
    <row r="15" spans="2:41" ht="9" customHeight="1">
      <c r="B15" s="391"/>
      <c r="C15" s="392"/>
      <c r="D15" s="392"/>
      <c r="E15" s="392"/>
      <c r="F15" s="392"/>
      <c r="G15" s="401"/>
      <c r="H15" s="402"/>
      <c r="I15" s="589"/>
      <c r="J15" s="589"/>
      <c r="K15" s="589"/>
      <c r="L15" s="596"/>
      <c r="M15" s="596"/>
      <c r="N15" s="596"/>
      <c r="O15" s="596"/>
      <c r="P15" s="596"/>
      <c r="Q15" s="598"/>
      <c r="R15" s="596"/>
      <c r="S15" s="596"/>
      <c r="T15" s="596"/>
      <c r="U15" s="596"/>
      <c r="V15" s="596"/>
      <c r="W15" s="585"/>
      <c r="X15" s="585"/>
      <c r="Y15" s="585"/>
      <c r="Z15" s="585"/>
      <c r="AA15" s="585"/>
      <c r="AB15" s="585"/>
      <c r="AC15" s="586"/>
      <c r="AD15" s="13"/>
      <c r="AE15" s="99"/>
      <c r="AF15" s="370"/>
      <c r="AG15" s="370"/>
      <c r="AH15" s="370"/>
      <c r="AI15" s="370"/>
      <c r="AJ15" s="370"/>
      <c r="AK15" s="370"/>
      <c r="AL15" s="370"/>
      <c r="AM15" s="370"/>
      <c r="AN15" s="370"/>
      <c r="AO15" s="99"/>
    </row>
    <row r="16" spans="2:41" ht="9" customHeight="1">
      <c r="B16" s="375"/>
      <c r="C16" s="376"/>
      <c r="D16" s="376"/>
      <c r="E16" s="376"/>
      <c r="F16" s="376"/>
      <c r="G16" s="403"/>
      <c r="H16" s="404"/>
      <c r="I16" s="589"/>
      <c r="J16" s="589"/>
      <c r="K16" s="589"/>
      <c r="L16" s="596"/>
      <c r="M16" s="596"/>
      <c r="N16" s="596"/>
      <c r="O16" s="596"/>
      <c r="P16" s="596"/>
      <c r="Q16" s="598"/>
      <c r="R16" s="596"/>
      <c r="S16" s="596"/>
      <c r="T16" s="596"/>
      <c r="U16" s="596"/>
      <c r="V16" s="596"/>
      <c r="W16" s="585"/>
      <c r="X16" s="585"/>
      <c r="Y16" s="585"/>
      <c r="Z16" s="585"/>
      <c r="AA16" s="585"/>
      <c r="AB16" s="585"/>
      <c r="AC16" s="586"/>
      <c r="AD16" s="13"/>
      <c r="AE16" s="99"/>
      <c r="AF16" s="370"/>
      <c r="AG16" s="370"/>
      <c r="AH16" s="370"/>
      <c r="AI16" s="370"/>
      <c r="AJ16" s="370"/>
      <c r="AK16" s="370"/>
      <c r="AL16" s="370"/>
      <c r="AM16" s="370"/>
      <c r="AN16" s="370"/>
      <c r="AO16" s="99"/>
    </row>
    <row r="17" spans="2:66" ht="9" customHeight="1">
      <c r="B17" s="388" t="s">
        <v>262</v>
      </c>
      <c r="C17" s="389"/>
      <c r="D17" s="389"/>
      <c r="E17" s="389"/>
      <c r="F17" s="389"/>
      <c r="G17" s="399" t="s">
        <v>889</v>
      </c>
      <c r="H17" s="405"/>
      <c r="I17" s="405"/>
      <c r="J17" s="405"/>
      <c r="K17" s="405"/>
      <c r="L17" s="405"/>
      <c r="M17" s="400"/>
      <c r="N17" s="589" t="s">
        <v>263</v>
      </c>
      <c r="O17" s="589"/>
      <c r="P17" s="589"/>
      <c r="Q17" s="589"/>
      <c r="R17" s="590">
        <v>48075</v>
      </c>
      <c r="S17" s="590"/>
      <c r="T17" s="590"/>
      <c r="U17" s="590"/>
      <c r="V17" s="591"/>
      <c r="W17" s="585"/>
      <c r="X17" s="585"/>
      <c r="Y17" s="585"/>
      <c r="Z17" s="585"/>
      <c r="AA17" s="585"/>
      <c r="AB17" s="585"/>
      <c r="AC17" s="586"/>
      <c r="AD17" s="13"/>
      <c r="AE17" s="99"/>
      <c r="AF17" s="370"/>
      <c r="AG17" s="370"/>
      <c r="AH17" s="370"/>
      <c r="AI17" s="370"/>
      <c r="AJ17" s="370"/>
      <c r="AK17" s="370"/>
      <c r="AL17" s="370"/>
      <c r="AM17" s="370"/>
      <c r="AN17" s="370"/>
      <c r="AO17" s="99"/>
    </row>
    <row r="18" spans="2:66" ht="9" customHeight="1">
      <c r="B18" s="391"/>
      <c r="C18" s="392"/>
      <c r="D18" s="392"/>
      <c r="E18" s="392"/>
      <c r="F18" s="392"/>
      <c r="G18" s="401"/>
      <c r="H18" s="406"/>
      <c r="I18" s="406"/>
      <c r="J18" s="406"/>
      <c r="K18" s="406"/>
      <c r="L18" s="406"/>
      <c r="M18" s="402"/>
      <c r="N18" s="589"/>
      <c r="O18" s="589"/>
      <c r="P18" s="589"/>
      <c r="Q18" s="589"/>
      <c r="R18" s="592"/>
      <c r="S18" s="592"/>
      <c r="T18" s="592"/>
      <c r="U18" s="592"/>
      <c r="V18" s="593"/>
      <c r="W18" s="585"/>
      <c r="X18" s="585"/>
      <c r="Y18" s="585"/>
      <c r="Z18" s="585"/>
      <c r="AA18" s="585"/>
      <c r="AB18" s="585"/>
      <c r="AC18" s="586"/>
      <c r="AD18" s="13"/>
      <c r="AE18" s="99"/>
      <c r="AF18" s="370"/>
      <c r="AG18" s="370"/>
      <c r="AH18" s="370"/>
      <c r="AI18" s="370"/>
      <c r="AJ18" s="370"/>
      <c r="AK18" s="370"/>
      <c r="AL18" s="370"/>
      <c r="AM18" s="370"/>
      <c r="AN18" s="370"/>
      <c r="AO18" s="99"/>
    </row>
    <row r="19" spans="2:66" ht="9" customHeight="1">
      <c r="B19" s="375"/>
      <c r="C19" s="376"/>
      <c r="D19" s="376"/>
      <c r="E19" s="376"/>
      <c r="F19" s="376"/>
      <c r="G19" s="403"/>
      <c r="H19" s="407"/>
      <c r="I19" s="407"/>
      <c r="J19" s="407"/>
      <c r="K19" s="407"/>
      <c r="L19" s="407"/>
      <c r="M19" s="404"/>
      <c r="N19" s="589"/>
      <c r="O19" s="589"/>
      <c r="P19" s="589"/>
      <c r="Q19" s="589"/>
      <c r="R19" s="594"/>
      <c r="S19" s="594"/>
      <c r="T19" s="594"/>
      <c r="U19" s="594"/>
      <c r="V19" s="595"/>
      <c r="W19" s="587"/>
      <c r="X19" s="587"/>
      <c r="Y19" s="587"/>
      <c r="Z19" s="587"/>
      <c r="AA19" s="587"/>
      <c r="AB19" s="587"/>
      <c r="AC19" s="588"/>
      <c r="AD19" s="13"/>
      <c r="AE19" s="99"/>
      <c r="AF19" s="341"/>
      <c r="AG19" s="99"/>
      <c r="AH19" s="99"/>
      <c r="AI19" s="99"/>
      <c r="AJ19" s="99"/>
      <c r="AK19" s="99"/>
      <c r="AL19" s="99"/>
      <c r="AM19" s="99"/>
      <c r="AN19" s="99"/>
      <c r="AO19" s="99"/>
    </row>
    <row r="20" spans="2:66" ht="3" customHeight="1">
      <c r="B20" s="693" t="s">
        <v>0</v>
      </c>
      <c r="C20" s="601"/>
      <c r="D20" s="601"/>
      <c r="E20" s="601"/>
      <c r="F20" s="694"/>
      <c r="G20" s="698">
        <v>36881</v>
      </c>
      <c r="H20" s="699"/>
      <c r="I20" s="699"/>
      <c r="J20" s="699"/>
      <c r="K20" s="699"/>
      <c r="L20" s="699"/>
      <c r="M20" s="699"/>
      <c r="N20" s="700"/>
      <c r="O20" s="687" t="s">
        <v>815</v>
      </c>
      <c r="P20" s="688"/>
      <c r="Q20" s="689"/>
      <c r="R20" s="100"/>
      <c r="S20" s="100"/>
      <c r="T20" s="100"/>
      <c r="U20" s="100"/>
      <c r="V20" s="101"/>
      <c r="W20" s="658" t="s">
        <v>812</v>
      </c>
      <c r="X20" s="659"/>
      <c r="Y20" s="318"/>
      <c r="Z20" s="319"/>
      <c r="AA20" s="322"/>
      <c r="AB20" s="318"/>
      <c r="AC20" s="320"/>
      <c r="AD20" s="13"/>
      <c r="AE20" s="99"/>
      <c r="AF20" s="341"/>
      <c r="AG20" s="99"/>
      <c r="AH20" s="99"/>
      <c r="AI20" s="99"/>
      <c r="AJ20" s="99"/>
      <c r="AK20" s="99"/>
      <c r="AL20" s="99"/>
      <c r="AM20" s="99"/>
      <c r="AN20" s="99"/>
      <c r="AO20" s="99"/>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row>
    <row r="21" spans="2:66">
      <c r="B21" s="693"/>
      <c r="C21" s="601"/>
      <c r="D21" s="601"/>
      <c r="E21" s="601"/>
      <c r="F21" s="694"/>
      <c r="G21" s="701"/>
      <c r="H21" s="702"/>
      <c r="I21" s="702"/>
      <c r="J21" s="702"/>
      <c r="K21" s="702"/>
      <c r="L21" s="702"/>
      <c r="M21" s="702"/>
      <c r="N21" s="703"/>
      <c r="O21" s="690"/>
      <c r="P21" s="691"/>
      <c r="Q21" s="692"/>
      <c r="R21" s="323" t="s">
        <v>96</v>
      </c>
      <c r="S21" s="354" t="s">
        <v>264</v>
      </c>
      <c r="T21" s="321"/>
      <c r="U21" s="83" t="s">
        <v>97</v>
      </c>
      <c r="V21" s="355" t="s">
        <v>265</v>
      </c>
      <c r="W21" s="660"/>
      <c r="X21" s="661"/>
      <c r="Y21" s="357" t="s">
        <v>97</v>
      </c>
      <c r="Z21" s="358" t="s">
        <v>811</v>
      </c>
      <c r="AA21" s="358"/>
      <c r="AB21" s="357" t="s">
        <v>96</v>
      </c>
      <c r="AC21" s="359" t="s">
        <v>810</v>
      </c>
      <c r="AD21" s="13"/>
      <c r="AE21" s="99"/>
      <c r="AF21" s="342" t="s">
        <v>846</v>
      </c>
      <c r="AG21" s="99"/>
      <c r="AH21" s="99"/>
      <c r="AI21" s="99"/>
      <c r="AJ21" s="99"/>
      <c r="AK21" s="99"/>
      <c r="AL21" s="99"/>
      <c r="AM21" s="99"/>
      <c r="AN21" s="99"/>
      <c r="AO21" s="99"/>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row>
    <row r="22" spans="2:66" ht="12" customHeight="1">
      <c r="B22" s="695"/>
      <c r="C22" s="696"/>
      <c r="D22" s="696"/>
      <c r="E22" s="696"/>
      <c r="F22" s="697"/>
      <c r="G22" s="350"/>
      <c r="H22" s="351"/>
      <c r="I22" s="351" t="s">
        <v>6</v>
      </c>
      <c r="J22" s="352"/>
      <c r="K22" s="352" t="s">
        <v>7</v>
      </c>
      <c r="L22" s="353"/>
      <c r="M22" s="642" t="s">
        <v>8</v>
      </c>
      <c r="N22" s="643"/>
      <c r="O22" s="684" t="s">
        <v>816</v>
      </c>
      <c r="P22" s="685"/>
      <c r="Q22" s="686"/>
      <c r="R22" s="102"/>
      <c r="S22" s="356" t="s">
        <v>266</v>
      </c>
      <c r="T22" s="356"/>
      <c r="U22" s="356"/>
      <c r="V22" s="356" t="s">
        <v>267</v>
      </c>
      <c r="W22" s="662"/>
      <c r="X22" s="663"/>
      <c r="Y22" s="664" t="s">
        <v>9</v>
      </c>
      <c r="Z22" s="665"/>
      <c r="AA22" s="666" t="s">
        <v>10</v>
      </c>
      <c r="AB22" s="666"/>
      <c r="AC22" s="667"/>
      <c r="AD22" s="13"/>
      <c r="AE22" s="99"/>
      <c r="AF22" s="341"/>
      <c r="AG22" s="103"/>
      <c r="AH22" s="99"/>
      <c r="AI22" s="99"/>
      <c r="AJ22" s="99"/>
      <c r="AK22" s="99"/>
      <c r="AL22" s="99"/>
      <c r="AM22" s="99"/>
      <c r="AN22" s="99"/>
      <c r="AO22" s="99"/>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row>
    <row r="23" spans="2:66" ht="26.25" customHeight="1">
      <c r="B23" s="668" t="s">
        <v>813</v>
      </c>
      <c r="C23" s="669"/>
      <c r="D23" s="669"/>
      <c r="E23" s="669"/>
      <c r="F23" s="670"/>
      <c r="G23" s="347" t="s">
        <v>96</v>
      </c>
      <c r="H23" s="348" t="s">
        <v>876</v>
      </c>
      <c r="I23" s="349" t="s">
        <v>97</v>
      </c>
      <c r="J23" s="671" t="s">
        <v>877</v>
      </c>
      <c r="K23" s="672"/>
      <c r="L23" s="681" t="s">
        <v>814</v>
      </c>
      <c r="M23" s="682"/>
      <c r="N23" s="682"/>
      <c r="O23" s="682"/>
      <c r="P23" s="683"/>
      <c r="Q23" s="363"/>
      <c r="R23" s="680" t="s">
        <v>875</v>
      </c>
      <c r="S23" s="680"/>
      <c r="T23" s="364" t="s">
        <v>878</v>
      </c>
      <c r="U23" s="365"/>
      <c r="V23" s="365"/>
      <c r="W23" s="365"/>
      <c r="X23" s="365"/>
      <c r="Y23" s="366"/>
      <c r="Z23" s="394"/>
      <c r="AA23" s="394"/>
      <c r="AB23" s="673" t="s">
        <v>874</v>
      </c>
      <c r="AC23" s="674"/>
      <c r="AD23" s="13"/>
      <c r="AE23" s="99"/>
      <c r="AF23" s="337" t="s">
        <v>847</v>
      </c>
      <c r="AG23" s="103"/>
      <c r="AH23" s="99"/>
      <c r="AI23" s="99"/>
      <c r="AJ23" s="99"/>
      <c r="AK23" s="99"/>
      <c r="AL23" s="99"/>
      <c r="AM23" s="99"/>
      <c r="AN23" s="99"/>
      <c r="AO23" s="99"/>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row>
    <row r="24" spans="2:66" ht="6.95" customHeight="1">
      <c r="B24" s="388" t="s">
        <v>845</v>
      </c>
      <c r="C24" s="389"/>
      <c r="D24" s="389"/>
      <c r="E24" s="389"/>
      <c r="F24" s="390"/>
      <c r="G24" s="382" t="s">
        <v>890</v>
      </c>
      <c r="H24" s="382"/>
      <c r="I24" s="382"/>
      <c r="J24" s="382"/>
      <c r="K24" s="382"/>
      <c r="L24" s="382"/>
      <c r="M24" s="382"/>
      <c r="N24" s="382"/>
      <c r="O24" s="382"/>
      <c r="P24" s="382"/>
      <c r="Q24" s="382"/>
      <c r="R24" s="382"/>
      <c r="S24" s="382"/>
      <c r="T24" s="382"/>
      <c r="U24" s="382"/>
      <c r="V24" s="382"/>
      <c r="W24" s="382"/>
      <c r="X24" s="382"/>
      <c r="Y24" s="382"/>
      <c r="Z24" s="382"/>
      <c r="AA24" s="382"/>
      <c r="AB24" s="382"/>
      <c r="AC24" s="383"/>
      <c r="AD24" s="13"/>
      <c r="AE24" s="99"/>
      <c r="AF24" s="367" t="s">
        <v>317</v>
      </c>
      <c r="AG24" s="367"/>
      <c r="AH24" s="367"/>
      <c r="AI24" s="367"/>
      <c r="AJ24" s="367"/>
      <c r="AK24" s="367"/>
      <c r="AL24" s="367"/>
      <c r="AM24" s="367"/>
      <c r="AN24" s="367"/>
      <c r="AO24" s="367"/>
      <c r="AP24" s="367"/>
      <c r="AQ24" s="367"/>
      <c r="AR24" s="13"/>
      <c r="AS24" s="13"/>
      <c r="AT24" s="13"/>
      <c r="AU24" s="13"/>
      <c r="AV24" s="13"/>
      <c r="AW24" s="13"/>
      <c r="AX24" s="13"/>
      <c r="AY24" s="13"/>
      <c r="AZ24" s="13"/>
      <c r="BA24" s="13"/>
      <c r="BB24" s="13"/>
      <c r="BC24" s="13"/>
      <c r="BD24" s="13"/>
      <c r="BE24" s="13"/>
      <c r="BF24" s="13"/>
      <c r="BG24" s="13"/>
      <c r="BH24" s="13"/>
      <c r="BI24" s="13"/>
      <c r="BJ24" s="13"/>
      <c r="BK24" s="13"/>
      <c r="BL24" s="13"/>
      <c r="BM24" s="13"/>
      <c r="BN24" s="13"/>
    </row>
    <row r="25" spans="2:66" ht="6.95" customHeight="1">
      <c r="B25" s="391"/>
      <c r="C25" s="392"/>
      <c r="D25" s="392"/>
      <c r="E25" s="392"/>
      <c r="F25" s="393"/>
      <c r="G25" s="384"/>
      <c r="H25" s="384"/>
      <c r="I25" s="384"/>
      <c r="J25" s="384"/>
      <c r="K25" s="384"/>
      <c r="L25" s="384"/>
      <c r="M25" s="384"/>
      <c r="N25" s="384"/>
      <c r="O25" s="384"/>
      <c r="P25" s="384"/>
      <c r="Q25" s="384"/>
      <c r="R25" s="384"/>
      <c r="S25" s="384"/>
      <c r="T25" s="384"/>
      <c r="U25" s="384"/>
      <c r="V25" s="384"/>
      <c r="W25" s="384"/>
      <c r="X25" s="384"/>
      <c r="Y25" s="384"/>
      <c r="Z25" s="384"/>
      <c r="AA25" s="384"/>
      <c r="AB25" s="384"/>
      <c r="AC25" s="385"/>
      <c r="AD25" s="13"/>
      <c r="AE25" s="99"/>
      <c r="AF25" s="367"/>
      <c r="AG25" s="367"/>
      <c r="AH25" s="367"/>
      <c r="AI25" s="367"/>
      <c r="AJ25" s="367"/>
      <c r="AK25" s="367"/>
      <c r="AL25" s="367"/>
      <c r="AM25" s="367"/>
      <c r="AN25" s="367"/>
      <c r="AO25" s="367"/>
      <c r="AP25" s="367"/>
      <c r="AQ25" s="367"/>
      <c r="AR25" s="13"/>
      <c r="AS25" s="13"/>
      <c r="AT25" s="13"/>
      <c r="AU25" s="13"/>
      <c r="AV25" s="13"/>
      <c r="AW25" s="13"/>
      <c r="AX25" s="13"/>
      <c r="AY25" s="13"/>
      <c r="AZ25" s="13"/>
      <c r="BA25" s="13"/>
      <c r="BB25" s="13"/>
      <c r="BC25" s="13"/>
      <c r="BD25" s="13"/>
      <c r="BE25" s="13"/>
      <c r="BF25" s="13"/>
      <c r="BG25" s="13"/>
      <c r="BH25" s="13"/>
      <c r="BI25" s="13"/>
      <c r="BJ25" s="13"/>
      <c r="BK25" s="13"/>
      <c r="BL25" s="13"/>
      <c r="BM25" s="13"/>
      <c r="BN25" s="13"/>
    </row>
    <row r="26" spans="2:66" ht="6.95" customHeight="1">
      <c r="B26" s="391"/>
      <c r="C26" s="392"/>
      <c r="D26" s="392"/>
      <c r="E26" s="392"/>
      <c r="F26" s="393"/>
      <c r="G26" s="384"/>
      <c r="H26" s="384"/>
      <c r="I26" s="384"/>
      <c r="J26" s="384"/>
      <c r="K26" s="384"/>
      <c r="L26" s="384"/>
      <c r="M26" s="384"/>
      <c r="N26" s="384"/>
      <c r="O26" s="384"/>
      <c r="P26" s="384"/>
      <c r="Q26" s="384"/>
      <c r="R26" s="384"/>
      <c r="S26" s="384"/>
      <c r="T26" s="384"/>
      <c r="U26" s="384"/>
      <c r="V26" s="384"/>
      <c r="W26" s="384"/>
      <c r="X26" s="384"/>
      <c r="Y26" s="384"/>
      <c r="Z26" s="384"/>
      <c r="AA26" s="384"/>
      <c r="AB26" s="384"/>
      <c r="AC26" s="385"/>
      <c r="AD26" s="13"/>
      <c r="AE26" s="99"/>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row>
    <row r="27" spans="2:66" ht="6.95" customHeight="1">
      <c r="B27" s="375"/>
      <c r="C27" s="376"/>
      <c r="D27" s="376"/>
      <c r="E27" s="376"/>
      <c r="F27" s="377"/>
      <c r="G27" s="386"/>
      <c r="H27" s="386"/>
      <c r="I27" s="386"/>
      <c r="J27" s="386"/>
      <c r="K27" s="386"/>
      <c r="L27" s="386"/>
      <c r="M27" s="386"/>
      <c r="N27" s="386"/>
      <c r="O27" s="386"/>
      <c r="P27" s="386"/>
      <c r="Q27" s="386"/>
      <c r="R27" s="386"/>
      <c r="S27" s="386"/>
      <c r="T27" s="386"/>
      <c r="U27" s="386"/>
      <c r="V27" s="386"/>
      <c r="W27" s="386"/>
      <c r="X27" s="386"/>
      <c r="Y27" s="386"/>
      <c r="Z27" s="386"/>
      <c r="AA27" s="386"/>
      <c r="AB27" s="386"/>
      <c r="AC27" s="387"/>
      <c r="AD27" s="13"/>
      <c r="AE27" s="99"/>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row>
    <row r="28" spans="2:66" ht="6.95" customHeight="1">
      <c r="B28" s="388" t="s">
        <v>842</v>
      </c>
      <c r="C28" s="419"/>
      <c r="D28" s="419"/>
      <c r="E28" s="419"/>
      <c r="F28" s="420"/>
      <c r="G28" s="427" t="s">
        <v>891</v>
      </c>
      <c r="H28" s="428"/>
      <c r="I28" s="428"/>
      <c r="J28" s="428"/>
      <c r="K28" s="428"/>
      <c r="L28" s="428"/>
      <c r="M28" s="428"/>
      <c r="N28" s="428"/>
      <c r="O28" s="428"/>
      <c r="P28" s="428"/>
      <c r="Q28" s="428"/>
      <c r="R28" s="429"/>
      <c r="S28" s="389" t="s">
        <v>817</v>
      </c>
      <c r="T28" s="389"/>
      <c r="U28" s="389"/>
      <c r="V28" s="390"/>
      <c r="W28" s="405" t="s">
        <v>892</v>
      </c>
      <c r="X28" s="405"/>
      <c r="Y28" s="406"/>
      <c r="Z28" s="406"/>
      <c r="AA28" s="406"/>
      <c r="AB28" s="406"/>
      <c r="AC28" s="436"/>
      <c r="AD28" s="13"/>
      <c r="AE28" s="99"/>
      <c r="AF28" s="368" t="s">
        <v>316</v>
      </c>
      <c r="AG28" s="368"/>
      <c r="AH28" s="368"/>
      <c r="AI28" s="368"/>
      <c r="AJ28" s="368"/>
      <c r="AK28" s="368"/>
      <c r="AL28" s="368"/>
      <c r="AM28" s="368"/>
      <c r="AN28" s="368"/>
      <c r="AO28" s="368"/>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row>
    <row r="29" spans="2:66" ht="6.95" customHeight="1">
      <c r="B29" s="421"/>
      <c r="C29" s="422"/>
      <c r="D29" s="422"/>
      <c r="E29" s="422"/>
      <c r="F29" s="423"/>
      <c r="G29" s="430"/>
      <c r="H29" s="431"/>
      <c r="I29" s="431"/>
      <c r="J29" s="431"/>
      <c r="K29" s="431"/>
      <c r="L29" s="431"/>
      <c r="M29" s="431"/>
      <c r="N29" s="431"/>
      <c r="O29" s="431"/>
      <c r="P29" s="431"/>
      <c r="Q29" s="431"/>
      <c r="R29" s="432"/>
      <c r="S29" s="392"/>
      <c r="T29" s="392"/>
      <c r="U29" s="392"/>
      <c r="V29" s="393"/>
      <c r="W29" s="406"/>
      <c r="X29" s="406"/>
      <c r="Y29" s="406"/>
      <c r="Z29" s="406"/>
      <c r="AA29" s="406"/>
      <c r="AB29" s="406"/>
      <c r="AC29" s="436"/>
      <c r="AD29" s="13"/>
      <c r="AE29" s="99"/>
      <c r="AF29" s="368"/>
      <c r="AG29" s="368"/>
      <c r="AH29" s="368"/>
      <c r="AI29" s="368"/>
      <c r="AJ29" s="368"/>
      <c r="AK29" s="368"/>
      <c r="AL29" s="368"/>
      <c r="AM29" s="368"/>
      <c r="AN29" s="368"/>
      <c r="AO29" s="368"/>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row>
    <row r="30" spans="2:66" ht="6.95" customHeight="1">
      <c r="B30" s="421"/>
      <c r="C30" s="422"/>
      <c r="D30" s="422"/>
      <c r="E30" s="422"/>
      <c r="F30" s="423"/>
      <c r="G30" s="430"/>
      <c r="H30" s="431"/>
      <c r="I30" s="431"/>
      <c r="J30" s="431"/>
      <c r="K30" s="431"/>
      <c r="L30" s="431"/>
      <c r="M30" s="431"/>
      <c r="N30" s="431"/>
      <c r="O30" s="431"/>
      <c r="P30" s="431"/>
      <c r="Q30" s="431"/>
      <c r="R30" s="432"/>
      <c r="S30" s="392"/>
      <c r="T30" s="392"/>
      <c r="U30" s="392"/>
      <c r="V30" s="393"/>
      <c r="W30" s="406"/>
      <c r="X30" s="406"/>
      <c r="Y30" s="406"/>
      <c r="Z30" s="406"/>
      <c r="AA30" s="406"/>
      <c r="AB30" s="406"/>
      <c r="AC30" s="436"/>
      <c r="AD30" s="13"/>
      <c r="AE30" s="99"/>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row>
    <row r="31" spans="2:66" ht="6.95" customHeight="1">
      <c r="B31" s="424"/>
      <c r="C31" s="425"/>
      <c r="D31" s="425"/>
      <c r="E31" s="425"/>
      <c r="F31" s="426"/>
      <c r="G31" s="433"/>
      <c r="H31" s="434"/>
      <c r="I31" s="434"/>
      <c r="J31" s="434"/>
      <c r="K31" s="434"/>
      <c r="L31" s="434"/>
      <c r="M31" s="434"/>
      <c r="N31" s="434"/>
      <c r="O31" s="434"/>
      <c r="P31" s="434"/>
      <c r="Q31" s="434"/>
      <c r="R31" s="435"/>
      <c r="S31" s="376"/>
      <c r="T31" s="376"/>
      <c r="U31" s="376"/>
      <c r="V31" s="377"/>
      <c r="W31" s="407"/>
      <c r="X31" s="407"/>
      <c r="Y31" s="407"/>
      <c r="Z31" s="407"/>
      <c r="AA31" s="407"/>
      <c r="AB31" s="407"/>
      <c r="AC31" s="437"/>
      <c r="AD31" s="13"/>
      <c r="AE31" s="99"/>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row>
    <row r="32" spans="2:66" ht="9.9499999999999993" customHeight="1">
      <c r="B32" s="388" t="s">
        <v>11</v>
      </c>
      <c r="C32" s="419"/>
      <c r="D32" s="419"/>
      <c r="E32" s="419"/>
      <c r="F32" s="420"/>
      <c r="G32" s="644" t="s">
        <v>12</v>
      </c>
      <c r="H32" s="419"/>
      <c r="I32" s="419"/>
      <c r="J32" s="419"/>
      <c r="K32" s="419"/>
      <c r="L32" s="419"/>
      <c r="M32" s="419"/>
      <c r="N32" s="419"/>
      <c r="O32" s="420"/>
      <c r="P32" s="644" t="s">
        <v>13</v>
      </c>
      <c r="Q32" s="419"/>
      <c r="R32" s="419"/>
      <c r="S32" s="419"/>
      <c r="T32" s="419"/>
      <c r="U32" s="419"/>
      <c r="V32" s="419"/>
      <c r="W32" s="419"/>
      <c r="X32" s="419"/>
      <c r="Y32" s="419"/>
      <c r="Z32" s="419"/>
      <c r="AA32" s="419"/>
      <c r="AB32" s="419"/>
      <c r="AC32" s="647"/>
      <c r="AD32" s="13"/>
      <c r="AE32" s="13"/>
      <c r="AF32" s="34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row>
    <row r="33" spans="2:66" ht="9.9499999999999993" customHeight="1">
      <c r="B33" s="421"/>
      <c r="C33" s="422"/>
      <c r="D33" s="422"/>
      <c r="E33" s="422"/>
      <c r="F33" s="423"/>
      <c r="G33" s="645"/>
      <c r="H33" s="422"/>
      <c r="I33" s="422"/>
      <c r="J33" s="422"/>
      <c r="K33" s="422"/>
      <c r="L33" s="422"/>
      <c r="M33" s="422"/>
      <c r="N33" s="422"/>
      <c r="O33" s="423"/>
      <c r="P33" s="645"/>
      <c r="Q33" s="422"/>
      <c r="R33" s="422"/>
      <c r="S33" s="422"/>
      <c r="T33" s="422"/>
      <c r="U33" s="422"/>
      <c r="V33" s="422"/>
      <c r="W33" s="422"/>
      <c r="X33" s="422"/>
      <c r="Y33" s="422"/>
      <c r="Z33" s="422"/>
      <c r="AA33" s="422"/>
      <c r="AB33" s="422"/>
      <c r="AC33" s="648"/>
      <c r="AD33" s="13"/>
      <c r="AE33" s="13"/>
      <c r="AF33" s="34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row>
    <row r="34" spans="2:66" ht="9.9499999999999993" customHeight="1">
      <c r="B34" s="421"/>
      <c r="C34" s="422"/>
      <c r="D34" s="422"/>
      <c r="E34" s="422"/>
      <c r="F34" s="423"/>
      <c r="G34" s="645"/>
      <c r="H34" s="422"/>
      <c r="I34" s="422"/>
      <c r="J34" s="422"/>
      <c r="K34" s="422"/>
      <c r="L34" s="422"/>
      <c r="M34" s="422"/>
      <c r="N34" s="422"/>
      <c r="O34" s="423"/>
      <c r="P34" s="645"/>
      <c r="Q34" s="422"/>
      <c r="R34" s="422"/>
      <c r="S34" s="422"/>
      <c r="T34" s="422"/>
      <c r="U34" s="422"/>
      <c r="V34" s="422"/>
      <c r="W34" s="422"/>
      <c r="X34" s="422"/>
      <c r="Y34" s="422"/>
      <c r="Z34" s="422"/>
      <c r="AA34" s="422"/>
      <c r="AB34" s="422"/>
      <c r="AC34" s="648"/>
      <c r="AD34" s="13"/>
      <c r="AE34" s="13"/>
      <c r="AF34" s="34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row>
    <row r="35" spans="2:66" ht="9.9499999999999993" customHeight="1">
      <c r="B35" s="424"/>
      <c r="C35" s="425"/>
      <c r="D35" s="425"/>
      <c r="E35" s="425"/>
      <c r="F35" s="426"/>
      <c r="G35" s="646"/>
      <c r="H35" s="425"/>
      <c r="I35" s="425"/>
      <c r="J35" s="425"/>
      <c r="K35" s="425"/>
      <c r="L35" s="425"/>
      <c r="M35" s="425"/>
      <c r="N35" s="425"/>
      <c r="O35" s="426"/>
      <c r="P35" s="646"/>
      <c r="Q35" s="425"/>
      <c r="R35" s="425"/>
      <c r="S35" s="425"/>
      <c r="T35" s="425"/>
      <c r="U35" s="425"/>
      <c r="V35" s="425"/>
      <c r="W35" s="425"/>
      <c r="X35" s="425"/>
      <c r="Y35" s="425"/>
      <c r="Z35" s="425"/>
      <c r="AA35" s="425"/>
      <c r="AB35" s="425"/>
      <c r="AC35" s="649"/>
      <c r="AD35" s="13"/>
      <c r="AE35" s="13"/>
      <c r="AF35" s="34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row>
    <row r="36" spans="2:66" ht="14.1" customHeight="1">
      <c r="B36" s="388" t="s">
        <v>14</v>
      </c>
      <c r="C36" s="419"/>
      <c r="D36" s="419"/>
      <c r="E36" s="419"/>
      <c r="F36" s="420"/>
      <c r="G36" s="633">
        <v>39326</v>
      </c>
      <c r="H36" s="634"/>
      <c r="I36" s="634"/>
      <c r="J36" s="634"/>
      <c r="K36" s="634"/>
      <c r="L36" s="634"/>
      <c r="M36" s="634"/>
      <c r="N36" s="419" t="s">
        <v>818</v>
      </c>
      <c r="O36" s="420"/>
      <c r="P36" s="427" t="s">
        <v>893</v>
      </c>
      <c r="Q36" s="428"/>
      <c r="R36" s="428"/>
      <c r="S36" s="428"/>
      <c r="T36" s="428"/>
      <c r="U36" s="428"/>
      <c r="V36" s="428"/>
      <c r="W36" s="428"/>
      <c r="X36" s="428"/>
      <c r="Y36" s="428"/>
      <c r="Z36" s="428"/>
      <c r="AA36" s="428"/>
      <c r="AB36" s="428"/>
      <c r="AC36" s="620"/>
      <c r="AD36" s="13"/>
      <c r="AE36" s="13"/>
      <c r="AF36" s="34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row>
    <row r="37" spans="2:66" ht="12" customHeight="1">
      <c r="B37" s="421"/>
      <c r="C37" s="422"/>
      <c r="D37" s="422"/>
      <c r="E37" s="422"/>
      <c r="F37" s="423"/>
      <c r="G37" s="630" t="s">
        <v>820</v>
      </c>
      <c r="H37" s="631"/>
      <c r="I37" s="631"/>
      <c r="J37" s="631"/>
      <c r="K37" s="631"/>
      <c r="L37" s="631"/>
      <c r="M37" s="631"/>
      <c r="N37" s="631"/>
      <c r="O37" s="632"/>
      <c r="P37" s="621"/>
      <c r="Q37" s="622"/>
      <c r="R37" s="622"/>
      <c r="S37" s="622"/>
      <c r="T37" s="622"/>
      <c r="U37" s="622"/>
      <c r="V37" s="622"/>
      <c r="W37" s="622"/>
      <c r="X37" s="622"/>
      <c r="Y37" s="622"/>
      <c r="Z37" s="622"/>
      <c r="AA37" s="622"/>
      <c r="AB37" s="622"/>
      <c r="AC37" s="623"/>
      <c r="AD37" s="13"/>
      <c r="AE37" s="13"/>
      <c r="AF37" s="34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row>
    <row r="38" spans="2:66" ht="14.1" customHeight="1">
      <c r="B38" s="421"/>
      <c r="C38" s="422"/>
      <c r="D38" s="422"/>
      <c r="E38" s="422"/>
      <c r="F38" s="423"/>
      <c r="G38" s="637">
        <v>41456</v>
      </c>
      <c r="H38" s="638"/>
      <c r="I38" s="638"/>
      <c r="J38" s="638"/>
      <c r="K38" s="638"/>
      <c r="L38" s="638"/>
      <c r="M38" s="638"/>
      <c r="N38" s="628" t="s">
        <v>819</v>
      </c>
      <c r="O38" s="629"/>
      <c r="P38" s="624" t="s">
        <v>894</v>
      </c>
      <c r="Q38" s="625"/>
      <c r="R38" s="625"/>
      <c r="S38" s="625"/>
      <c r="T38" s="625"/>
      <c r="U38" s="625"/>
      <c r="V38" s="625"/>
      <c r="W38" s="625"/>
      <c r="X38" s="625"/>
      <c r="Y38" s="625"/>
      <c r="Z38" s="625"/>
      <c r="AA38" s="625"/>
      <c r="AB38" s="625"/>
      <c r="AC38" s="626"/>
      <c r="AD38" s="13"/>
      <c r="AE38" s="13"/>
      <c r="AF38" s="34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row>
    <row r="39" spans="2:66" ht="12" customHeight="1">
      <c r="B39" s="424"/>
      <c r="C39" s="425"/>
      <c r="D39" s="425"/>
      <c r="E39" s="425"/>
      <c r="F39" s="426"/>
      <c r="G39" s="635" t="s">
        <v>821</v>
      </c>
      <c r="H39" s="471"/>
      <c r="I39" s="471"/>
      <c r="J39" s="471"/>
      <c r="K39" s="471"/>
      <c r="L39" s="471"/>
      <c r="M39" s="471"/>
      <c r="N39" s="471"/>
      <c r="O39" s="636"/>
      <c r="P39" s="433"/>
      <c r="Q39" s="434"/>
      <c r="R39" s="434"/>
      <c r="S39" s="434"/>
      <c r="T39" s="434"/>
      <c r="U39" s="434"/>
      <c r="V39" s="434"/>
      <c r="W39" s="434"/>
      <c r="X39" s="434"/>
      <c r="Y39" s="434"/>
      <c r="Z39" s="434"/>
      <c r="AA39" s="434"/>
      <c r="AB39" s="434"/>
      <c r="AC39" s="627"/>
      <c r="AD39" s="13"/>
      <c r="AE39" s="13"/>
      <c r="AF39" s="34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row>
    <row r="40" spans="2:66" ht="14.1" customHeight="1">
      <c r="B40" s="388" t="s">
        <v>15</v>
      </c>
      <c r="C40" s="419"/>
      <c r="D40" s="419"/>
      <c r="E40" s="419"/>
      <c r="F40" s="420"/>
      <c r="G40" s="633">
        <v>41518</v>
      </c>
      <c r="H40" s="634"/>
      <c r="I40" s="634"/>
      <c r="J40" s="634"/>
      <c r="K40" s="634"/>
      <c r="L40" s="634"/>
      <c r="M40" s="634"/>
      <c r="N40" s="419" t="s">
        <v>818</v>
      </c>
      <c r="O40" s="420"/>
      <c r="P40" s="427" t="s">
        <v>895</v>
      </c>
      <c r="Q40" s="428"/>
      <c r="R40" s="428"/>
      <c r="S40" s="428"/>
      <c r="T40" s="428"/>
      <c r="U40" s="428"/>
      <c r="V40" s="428"/>
      <c r="W40" s="428"/>
      <c r="X40" s="428"/>
      <c r="Y40" s="428"/>
      <c r="Z40" s="428"/>
      <c r="AA40" s="428"/>
      <c r="AB40" s="428"/>
      <c r="AC40" s="620"/>
      <c r="AD40" s="13"/>
      <c r="AE40" s="13"/>
      <c r="AF40" s="343"/>
      <c r="AG40" s="104"/>
      <c r="AH40" s="104"/>
      <c r="AI40" s="104"/>
      <c r="AJ40" s="105"/>
      <c r="AK40" s="104"/>
      <c r="AL40" s="104"/>
      <c r="AM40" s="105"/>
      <c r="AN40" s="105"/>
      <c r="AO40" s="105"/>
      <c r="AP40" s="104"/>
      <c r="AQ40" s="104"/>
      <c r="AR40" s="104"/>
      <c r="AS40" s="104"/>
      <c r="AT40" s="104"/>
      <c r="AU40" s="104"/>
      <c r="AV40" s="104"/>
      <c r="AW40" s="104"/>
      <c r="AX40" s="104"/>
      <c r="AY40" s="104"/>
      <c r="AZ40" s="104"/>
      <c r="BA40" s="104"/>
      <c r="BB40" s="104"/>
      <c r="BC40" s="104"/>
      <c r="BD40" s="13"/>
      <c r="BE40" s="13"/>
      <c r="BF40" s="13"/>
      <c r="BG40" s="13"/>
      <c r="BH40" s="13"/>
      <c r="BI40" s="13"/>
      <c r="BJ40" s="13"/>
      <c r="BK40" s="13"/>
      <c r="BL40" s="13"/>
      <c r="BM40" s="13"/>
      <c r="BN40" s="13"/>
    </row>
    <row r="41" spans="2:66" ht="12" customHeight="1">
      <c r="B41" s="421"/>
      <c r="C41" s="422"/>
      <c r="D41" s="422"/>
      <c r="E41" s="422"/>
      <c r="F41" s="423"/>
      <c r="G41" s="630" t="s">
        <v>820</v>
      </c>
      <c r="H41" s="631"/>
      <c r="I41" s="631"/>
      <c r="J41" s="631"/>
      <c r="K41" s="631"/>
      <c r="L41" s="631"/>
      <c r="M41" s="631"/>
      <c r="N41" s="631"/>
      <c r="O41" s="632"/>
      <c r="P41" s="621"/>
      <c r="Q41" s="622"/>
      <c r="R41" s="622"/>
      <c r="S41" s="622"/>
      <c r="T41" s="622"/>
      <c r="U41" s="622"/>
      <c r="V41" s="622"/>
      <c r="W41" s="622"/>
      <c r="X41" s="622"/>
      <c r="Y41" s="622"/>
      <c r="Z41" s="622"/>
      <c r="AA41" s="622"/>
      <c r="AB41" s="622"/>
      <c r="AC41" s="623"/>
      <c r="AD41" s="13"/>
      <c r="AE41" s="13"/>
      <c r="AF41" s="343"/>
      <c r="AG41" s="105"/>
      <c r="AH41" s="105"/>
      <c r="AI41" s="105"/>
      <c r="AJ41" s="105"/>
      <c r="AK41" s="105"/>
      <c r="AL41" s="105"/>
      <c r="AM41" s="105"/>
      <c r="AN41" s="105"/>
      <c r="AO41" s="104"/>
      <c r="AP41" s="104"/>
      <c r="AQ41" s="104"/>
      <c r="AR41" s="104"/>
      <c r="AS41" s="104"/>
      <c r="AT41" s="104"/>
      <c r="AU41" s="104"/>
      <c r="AV41" s="104"/>
      <c r="AW41" s="104"/>
      <c r="AX41" s="104"/>
      <c r="AY41" s="104"/>
      <c r="AZ41" s="104"/>
      <c r="BA41" s="104"/>
      <c r="BB41" s="104"/>
      <c r="BC41" s="104"/>
      <c r="BD41" s="13"/>
      <c r="BE41" s="13"/>
      <c r="BF41" s="13"/>
      <c r="BG41" s="13"/>
      <c r="BH41" s="13"/>
      <c r="BI41" s="13"/>
      <c r="BJ41" s="13"/>
      <c r="BK41" s="13"/>
      <c r="BL41" s="13"/>
      <c r="BM41" s="13"/>
      <c r="BN41" s="13"/>
    </row>
    <row r="42" spans="2:66" ht="14.1" customHeight="1">
      <c r="B42" s="421"/>
      <c r="C42" s="422"/>
      <c r="D42" s="422"/>
      <c r="E42" s="422"/>
      <c r="F42" s="423"/>
      <c r="G42" s="637">
        <v>42551</v>
      </c>
      <c r="H42" s="638"/>
      <c r="I42" s="638"/>
      <c r="J42" s="638"/>
      <c r="K42" s="638"/>
      <c r="L42" s="638"/>
      <c r="M42" s="638"/>
      <c r="N42" s="628" t="s">
        <v>819</v>
      </c>
      <c r="O42" s="629"/>
      <c r="P42" s="624" t="s">
        <v>896</v>
      </c>
      <c r="Q42" s="625"/>
      <c r="R42" s="625"/>
      <c r="S42" s="625"/>
      <c r="T42" s="625"/>
      <c r="U42" s="625"/>
      <c r="V42" s="625"/>
      <c r="W42" s="625"/>
      <c r="X42" s="625"/>
      <c r="Y42" s="625"/>
      <c r="Z42" s="625"/>
      <c r="AA42" s="625"/>
      <c r="AB42" s="625"/>
      <c r="AC42" s="626"/>
      <c r="AD42" s="13"/>
      <c r="AE42" s="13"/>
      <c r="AF42" s="343"/>
      <c r="AG42" s="104"/>
      <c r="AH42" s="104"/>
      <c r="AI42" s="104"/>
      <c r="AJ42" s="105"/>
      <c r="AK42" s="104"/>
      <c r="AL42" s="104"/>
      <c r="AM42" s="105"/>
      <c r="AN42" s="105"/>
      <c r="AO42" s="105"/>
      <c r="AP42" s="104"/>
      <c r="AQ42" s="104"/>
      <c r="AR42" s="104"/>
      <c r="AS42" s="104"/>
      <c r="AT42" s="104"/>
      <c r="AU42" s="104"/>
      <c r="AV42" s="104"/>
      <c r="AW42" s="104"/>
      <c r="AX42" s="104"/>
      <c r="AY42" s="104"/>
      <c r="AZ42" s="104"/>
      <c r="BA42" s="104"/>
      <c r="BB42" s="104"/>
      <c r="BC42" s="104"/>
      <c r="BD42" s="13"/>
      <c r="BE42" s="13"/>
      <c r="BF42" s="13"/>
      <c r="BG42" s="13"/>
      <c r="BH42" s="13"/>
      <c r="BI42" s="13"/>
      <c r="BJ42" s="13"/>
      <c r="BK42" s="13"/>
      <c r="BL42" s="13"/>
      <c r="BM42" s="13"/>
      <c r="BN42" s="13"/>
    </row>
    <row r="43" spans="2:66" ht="12" customHeight="1">
      <c r="B43" s="424"/>
      <c r="C43" s="425"/>
      <c r="D43" s="425"/>
      <c r="E43" s="425"/>
      <c r="F43" s="426"/>
      <c r="G43" s="635" t="s">
        <v>821</v>
      </c>
      <c r="H43" s="471"/>
      <c r="I43" s="471"/>
      <c r="J43" s="471"/>
      <c r="K43" s="471"/>
      <c r="L43" s="471"/>
      <c r="M43" s="471"/>
      <c r="N43" s="471"/>
      <c r="O43" s="636"/>
      <c r="P43" s="433"/>
      <c r="Q43" s="434"/>
      <c r="R43" s="434"/>
      <c r="S43" s="434"/>
      <c r="T43" s="434"/>
      <c r="U43" s="434"/>
      <c r="V43" s="434"/>
      <c r="W43" s="434"/>
      <c r="X43" s="434"/>
      <c r="Y43" s="434"/>
      <c r="Z43" s="434"/>
      <c r="AA43" s="434"/>
      <c r="AB43" s="434"/>
      <c r="AC43" s="627"/>
      <c r="AD43" s="13"/>
      <c r="AE43" s="13"/>
      <c r="AF43" s="343"/>
      <c r="AG43" s="105"/>
      <c r="AH43" s="105"/>
      <c r="AI43" s="105"/>
      <c r="AJ43" s="105"/>
      <c r="AK43" s="105"/>
      <c r="AL43" s="105"/>
      <c r="AM43" s="105"/>
      <c r="AN43" s="105"/>
      <c r="AO43" s="104"/>
      <c r="AP43" s="104"/>
      <c r="AQ43" s="104"/>
      <c r="AR43" s="104"/>
      <c r="AS43" s="104"/>
      <c r="AT43" s="104"/>
      <c r="AU43" s="104"/>
      <c r="AV43" s="104"/>
      <c r="AW43" s="104"/>
      <c r="AX43" s="104"/>
      <c r="AY43" s="104"/>
      <c r="AZ43" s="104"/>
      <c r="BA43" s="104"/>
      <c r="BB43" s="104"/>
      <c r="BC43" s="104"/>
      <c r="BD43" s="13"/>
      <c r="BE43" s="13"/>
      <c r="BF43" s="13"/>
      <c r="BG43" s="13"/>
      <c r="BH43" s="13"/>
      <c r="BI43" s="13"/>
      <c r="BJ43" s="13"/>
      <c r="BK43" s="13"/>
      <c r="BL43" s="13"/>
      <c r="BM43" s="13"/>
      <c r="BN43" s="13"/>
    </row>
    <row r="44" spans="2:66" ht="14.1" customHeight="1">
      <c r="B44" s="650" t="s">
        <v>16</v>
      </c>
      <c r="C44" s="651"/>
      <c r="D44" s="651"/>
      <c r="E44" s="651"/>
      <c r="F44" s="652"/>
      <c r="G44" s="633">
        <v>42614</v>
      </c>
      <c r="H44" s="634"/>
      <c r="I44" s="634"/>
      <c r="J44" s="634"/>
      <c r="K44" s="634"/>
      <c r="L44" s="634"/>
      <c r="M44" s="634"/>
      <c r="N44" s="419" t="s">
        <v>818</v>
      </c>
      <c r="O44" s="420"/>
      <c r="P44" s="427" t="s">
        <v>897</v>
      </c>
      <c r="Q44" s="428"/>
      <c r="R44" s="428"/>
      <c r="S44" s="428"/>
      <c r="T44" s="428"/>
      <c r="U44" s="428"/>
      <c r="V44" s="428"/>
      <c r="W44" s="428"/>
      <c r="X44" s="428"/>
      <c r="Y44" s="428"/>
      <c r="Z44" s="428"/>
      <c r="AA44" s="428"/>
      <c r="AB44" s="428"/>
      <c r="AC44" s="620"/>
      <c r="AD44" s="13"/>
      <c r="AE44" s="13"/>
      <c r="AF44" s="34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row>
    <row r="45" spans="2:66" ht="12" customHeight="1">
      <c r="B45" s="653"/>
      <c r="C45" s="585"/>
      <c r="D45" s="585"/>
      <c r="E45" s="585"/>
      <c r="F45" s="654"/>
      <c r="G45" s="630" t="s">
        <v>820</v>
      </c>
      <c r="H45" s="631"/>
      <c r="I45" s="631"/>
      <c r="J45" s="631"/>
      <c r="K45" s="631"/>
      <c r="L45" s="631"/>
      <c r="M45" s="631"/>
      <c r="N45" s="631"/>
      <c r="O45" s="632"/>
      <c r="P45" s="621"/>
      <c r="Q45" s="622"/>
      <c r="R45" s="622"/>
      <c r="S45" s="622"/>
      <c r="T45" s="622"/>
      <c r="U45" s="622"/>
      <c r="V45" s="622"/>
      <c r="W45" s="622"/>
      <c r="X45" s="622"/>
      <c r="Y45" s="622"/>
      <c r="Z45" s="622"/>
      <c r="AA45" s="622"/>
      <c r="AB45" s="622"/>
      <c r="AC45" s="623"/>
      <c r="AD45" s="13"/>
      <c r="AE45" s="13"/>
      <c r="AF45" s="34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row>
    <row r="46" spans="2:66" ht="14.1" customHeight="1">
      <c r="B46" s="653"/>
      <c r="C46" s="585"/>
      <c r="D46" s="585"/>
      <c r="E46" s="585"/>
      <c r="F46" s="654"/>
      <c r="G46" s="637">
        <v>43646</v>
      </c>
      <c r="H46" s="638"/>
      <c r="I46" s="638"/>
      <c r="J46" s="638"/>
      <c r="K46" s="638"/>
      <c r="L46" s="638"/>
      <c r="M46" s="638"/>
      <c r="N46" s="628" t="s">
        <v>819</v>
      </c>
      <c r="O46" s="629"/>
      <c r="P46" s="624" t="s">
        <v>896</v>
      </c>
      <c r="Q46" s="625"/>
      <c r="R46" s="625"/>
      <c r="S46" s="625"/>
      <c r="T46" s="625"/>
      <c r="U46" s="625"/>
      <c r="V46" s="625"/>
      <c r="W46" s="625"/>
      <c r="X46" s="625"/>
      <c r="Y46" s="625"/>
      <c r="Z46" s="625"/>
      <c r="AA46" s="625"/>
      <c r="AB46" s="625"/>
      <c r="AC46" s="626"/>
      <c r="AD46" s="13"/>
      <c r="AE46" s="13"/>
      <c r="AF46" s="34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row>
    <row r="47" spans="2:66" ht="12" customHeight="1">
      <c r="B47" s="655"/>
      <c r="C47" s="587"/>
      <c r="D47" s="587"/>
      <c r="E47" s="587"/>
      <c r="F47" s="656"/>
      <c r="G47" s="635" t="s">
        <v>821</v>
      </c>
      <c r="H47" s="471"/>
      <c r="I47" s="471"/>
      <c r="J47" s="471"/>
      <c r="K47" s="471"/>
      <c r="L47" s="471"/>
      <c r="M47" s="471"/>
      <c r="N47" s="471"/>
      <c r="O47" s="636"/>
      <c r="P47" s="433"/>
      <c r="Q47" s="434"/>
      <c r="R47" s="434"/>
      <c r="S47" s="434"/>
      <c r="T47" s="434"/>
      <c r="U47" s="434"/>
      <c r="V47" s="434"/>
      <c r="W47" s="434"/>
      <c r="X47" s="434"/>
      <c r="Y47" s="434"/>
      <c r="Z47" s="434"/>
      <c r="AA47" s="434"/>
      <c r="AB47" s="434"/>
      <c r="AC47" s="627"/>
      <c r="AD47" s="13"/>
      <c r="AE47" s="13"/>
      <c r="AF47" s="34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row>
    <row r="48" spans="2:66" ht="14.1" customHeight="1">
      <c r="B48" s="650" t="s">
        <v>86</v>
      </c>
      <c r="C48" s="651"/>
      <c r="D48" s="651"/>
      <c r="E48" s="651"/>
      <c r="F48" s="652"/>
      <c r="G48" s="633">
        <v>43709</v>
      </c>
      <c r="H48" s="634"/>
      <c r="I48" s="634"/>
      <c r="J48" s="634"/>
      <c r="K48" s="634"/>
      <c r="L48" s="634"/>
      <c r="M48" s="634"/>
      <c r="N48" s="419" t="s">
        <v>818</v>
      </c>
      <c r="O48" s="420"/>
      <c r="P48" s="427" t="s">
        <v>898</v>
      </c>
      <c r="Q48" s="428"/>
      <c r="R48" s="428"/>
      <c r="S48" s="428"/>
      <c r="T48" s="428"/>
      <c r="U48" s="428"/>
      <c r="V48" s="428"/>
      <c r="W48" s="428"/>
      <c r="X48" s="428"/>
      <c r="Y48" s="428"/>
      <c r="Z48" s="428"/>
      <c r="AA48" s="428"/>
      <c r="AB48" s="428"/>
      <c r="AC48" s="620"/>
      <c r="AD48" s="13"/>
      <c r="AE48" s="13"/>
      <c r="AF48" s="34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row>
    <row r="49" spans="2:66" ht="12" customHeight="1">
      <c r="B49" s="653"/>
      <c r="C49" s="585"/>
      <c r="D49" s="585"/>
      <c r="E49" s="585"/>
      <c r="F49" s="654"/>
      <c r="G49" s="630" t="s">
        <v>820</v>
      </c>
      <c r="H49" s="631"/>
      <c r="I49" s="631"/>
      <c r="J49" s="631"/>
      <c r="K49" s="631"/>
      <c r="L49" s="631"/>
      <c r="M49" s="631"/>
      <c r="N49" s="631"/>
      <c r="O49" s="632"/>
      <c r="P49" s="621"/>
      <c r="Q49" s="622"/>
      <c r="R49" s="622"/>
      <c r="S49" s="622"/>
      <c r="T49" s="622"/>
      <c r="U49" s="622"/>
      <c r="V49" s="622"/>
      <c r="W49" s="622"/>
      <c r="X49" s="622"/>
      <c r="Y49" s="622"/>
      <c r="Z49" s="622"/>
      <c r="AA49" s="622"/>
      <c r="AB49" s="622"/>
      <c r="AC49" s="623"/>
      <c r="AD49" s="13"/>
      <c r="AE49" s="13"/>
      <c r="AF49" s="34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row>
    <row r="50" spans="2:66" ht="14.1" customHeight="1">
      <c r="B50" s="653"/>
      <c r="C50" s="585"/>
      <c r="D50" s="585"/>
      <c r="E50" s="585"/>
      <c r="F50" s="654"/>
      <c r="G50" s="637">
        <v>45108</v>
      </c>
      <c r="H50" s="638"/>
      <c r="I50" s="638"/>
      <c r="J50" s="638"/>
      <c r="K50" s="638"/>
      <c r="L50" s="638"/>
      <c r="M50" s="638"/>
      <c r="N50" s="628" t="s">
        <v>819</v>
      </c>
      <c r="O50" s="629"/>
      <c r="P50" s="624" t="s">
        <v>899</v>
      </c>
      <c r="Q50" s="625"/>
      <c r="R50" s="625"/>
      <c r="S50" s="625"/>
      <c r="T50" s="625"/>
      <c r="U50" s="625"/>
      <c r="V50" s="625"/>
      <c r="W50" s="625"/>
      <c r="X50" s="625"/>
      <c r="Y50" s="625"/>
      <c r="Z50" s="625"/>
      <c r="AA50" s="625"/>
      <c r="AB50" s="625"/>
      <c r="AC50" s="626"/>
      <c r="AD50" s="13"/>
      <c r="AE50" s="13"/>
      <c r="AF50" s="34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row>
    <row r="51" spans="2:66" ht="12" customHeight="1">
      <c r="B51" s="655"/>
      <c r="C51" s="587"/>
      <c r="D51" s="587"/>
      <c r="E51" s="587"/>
      <c r="F51" s="656"/>
      <c r="G51" s="635" t="s">
        <v>821</v>
      </c>
      <c r="H51" s="471"/>
      <c r="I51" s="471"/>
      <c r="J51" s="471"/>
      <c r="K51" s="471"/>
      <c r="L51" s="471"/>
      <c r="M51" s="471"/>
      <c r="N51" s="471"/>
      <c r="O51" s="636"/>
      <c r="P51" s="433"/>
      <c r="Q51" s="434"/>
      <c r="R51" s="434"/>
      <c r="S51" s="434"/>
      <c r="T51" s="434"/>
      <c r="U51" s="434"/>
      <c r="V51" s="434"/>
      <c r="W51" s="434"/>
      <c r="X51" s="434"/>
      <c r="Y51" s="434"/>
      <c r="Z51" s="434"/>
      <c r="AA51" s="434"/>
      <c r="AB51" s="434"/>
      <c r="AC51" s="627"/>
      <c r="AD51" s="13"/>
      <c r="AE51" s="13"/>
      <c r="AF51" s="34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row>
    <row r="52" spans="2:66" ht="14.1" customHeight="1">
      <c r="B52" s="675" t="s">
        <v>102</v>
      </c>
      <c r="C52" s="585"/>
      <c r="D52" s="585"/>
      <c r="E52" s="585"/>
      <c r="F52" s="654"/>
      <c r="G52" s="633" t="s">
        <v>822</v>
      </c>
      <c r="H52" s="634"/>
      <c r="I52" s="634"/>
      <c r="J52" s="634"/>
      <c r="K52" s="634"/>
      <c r="L52" s="634"/>
      <c r="M52" s="634"/>
      <c r="N52" s="419" t="s">
        <v>818</v>
      </c>
      <c r="O52" s="420"/>
      <c r="P52" s="430"/>
      <c r="Q52" s="431"/>
      <c r="R52" s="431"/>
      <c r="S52" s="431"/>
      <c r="T52" s="431"/>
      <c r="U52" s="431"/>
      <c r="V52" s="431"/>
      <c r="W52" s="431"/>
      <c r="X52" s="431"/>
      <c r="Y52" s="431"/>
      <c r="Z52" s="431"/>
      <c r="AA52" s="431"/>
      <c r="AB52" s="431"/>
      <c r="AC52" s="679"/>
      <c r="AD52" s="13"/>
      <c r="AE52" s="13"/>
      <c r="AF52" s="34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row>
    <row r="53" spans="2:66" ht="12" customHeight="1">
      <c r="B53" s="653"/>
      <c r="C53" s="585"/>
      <c r="D53" s="585"/>
      <c r="E53" s="585"/>
      <c r="F53" s="654"/>
      <c r="G53" s="630" t="s">
        <v>820</v>
      </c>
      <c r="H53" s="631"/>
      <c r="I53" s="631"/>
      <c r="J53" s="631"/>
      <c r="K53" s="631"/>
      <c r="L53" s="631"/>
      <c r="M53" s="631"/>
      <c r="N53" s="631"/>
      <c r="O53" s="632"/>
      <c r="P53" s="621"/>
      <c r="Q53" s="622"/>
      <c r="R53" s="622"/>
      <c r="S53" s="622"/>
      <c r="T53" s="622"/>
      <c r="U53" s="622"/>
      <c r="V53" s="622"/>
      <c r="W53" s="622"/>
      <c r="X53" s="622"/>
      <c r="Y53" s="622"/>
      <c r="Z53" s="622"/>
      <c r="AA53" s="622"/>
      <c r="AB53" s="622"/>
      <c r="AC53" s="623"/>
      <c r="AD53" s="13"/>
      <c r="AE53" s="13"/>
      <c r="AF53" s="34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row>
    <row r="54" spans="2:66" ht="14.1" customHeight="1">
      <c r="B54" s="653"/>
      <c r="C54" s="585"/>
      <c r="D54" s="585"/>
      <c r="E54" s="585"/>
      <c r="F54" s="654"/>
      <c r="G54" s="637" t="s">
        <v>822</v>
      </c>
      <c r="H54" s="638"/>
      <c r="I54" s="638"/>
      <c r="J54" s="638"/>
      <c r="K54" s="638"/>
      <c r="L54" s="638"/>
      <c r="M54" s="638"/>
      <c r="N54" s="628" t="s">
        <v>819</v>
      </c>
      <c r="O54" s="629"/>
      <c r="P54" s="624"/>
      <c r="Q54" s="625"/>
      <c r="R54" s="625"/>
      <c r="S54" s="625"/>
      <c r="T54" s="625"/>
      <c r="U54" s="625"/>
      <c r="V54" s="625"/>
      <c r="W54" s="625"/>
      <c r="X54" s="625"/>
      <c r="Y54" s="625"/>
      <c r="Z54" s="625"/>
      <c r="AA54" s="625"/>
      <c r="AB54" s="625"/>
      <c r="AC54" s="626"/>
      <c r="AD54" s="13"/>
      <c r="AE54" s="13"/>
      <c r="AF54" s="34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row>
    <row r="55" spans="2:66" ht="12" customHeight="1" thickBot="1">
      <c r="B55" s="676"/>
      <c r="C55" s="677"/>
      <c r="D55" s="677"/>
      <c r="E55" s="677"/>
      <c r="F55" s="678"/>
      <c r="G55" s="635" t="s">
        <v>821</v>
      </c>
      <c r="H55" s="471"/>
      <c r="I55" s="471"/>
      <c r="J55" s="471"/>
      <c r="K55" s="471"/>
      <c r="L55" s="471"/>
      <c r="M55" s="471"/>
      <c r="N55" s="471"/>
      <c r="O55" s="636"/>
      <c r="P55" s="639"/>
      <c r="Q55" s="640"/>
      <c r="R55" s="640"/>
      <c r="S55" s="640"/>
      <c r="T55" s="640"/>
      <c r="U55" s="640"/>
      <c r="V55" s="640"/>
      <c r="W55" s="640"/>
      <c r="X55" s="640"/>
      <c r="Y55" s="640"/>
      <c r="Z55" s="640"/>
      <c r="AA55" s="640"/>
      <c r="AB55" s="640"/>
      <c r="AC55" s="641"/>
      <c r="AD55" s="13"/>
      <c r="AE55" s="13"/>
      <c r="AF55" s="34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row>
    <row r="56" spans="2:66" ht="24.95" customHeight="1">
      <c r="B56" s="706" t="s">
        <v>722</v>
      </c>
      <c r="C56" s="707"/>
      <c r="D56" s="707"/>
      <c r="E56" s="327">
        <v>16</v>
      </c>
      <c r="F56" s="328" t="s">
        <v>723</v>
      </c>
      <c r="G56" s="706" t="s">
        <v>724</v>
      </c>
      <c r="H56" s="707"/>
      <c r="I56" s="707"/>
      <c r="J56" s="657" t="s">
        <v>547</v>
      </c>
      <c r="K56" s="657"/>
      <c r="L56" s="657"/>
      <c r="M56" s="329"/>
      <c r="N56" s="706" t="s">
        <v>725</v>
      </c>
      <c r="O56" s="707"/>
      <c r="P56" s="707"/>
      <c r="Q56" s="327" t="s">
        <v>537</v>
      </c>
      <c r="R56" s="708" t="s">
        <v>726</v>
      </c>
      <c r="S56" s="708"/>
      <c r="T56" s="708"/>
      <c r="U56" s="708"/>
      <c r="V56" s="657" t="s">
        <v>898</v>
      </c>
      <c r="W56" s="657"/>
      <c r="X56" s="657"/>
      <c r="Y56" s="657"/>
      <c r="Z56" s="657"/>
      <c r="AA56" s="657"/>
      <c r="AB56" s="657"/>
      <c r="AC56" s="657"/>
      <c r="AD56" s="13"/>
      <c r="AE56" s="13"/>
      <c r="AF56" s="339" t="s">
        <v>858</v>
      </c>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row>
    <row r="57" spans="2:66" ht="21" customHeight="1" thickBot="1">
      <c r="B57" s="117" t="s">
        <v>727</v>
      </c>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3"/>
      <c r="AE57" s="13"/>
      <c r="AF57" s="339" t="s">
        <v>850</v>
      </c>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row>
    <row r="58" spans="2:66" ht="9.9499999999999993" customHeight="1">
      <c r="B58" s="372" t="s">
        <v>268</v>
      </c>
      <c r="C58" s="373"/>
      <c r="D58" s="373"/>
      <c r="E58" s="373"/>
      <c r="F58" s="373"/>
      <c r="G58" s="374"/>
      <c r="H58" s="378" t="s">
        <v>17</v>
      </c>
      <c r="I58" s="373"/>
      <c r="J58" s="373"/>
      <c r="K58" s="373"/>
      <c r="L58" s="373"/>
      <c r="M58" s="373"/>
      <c r="N58" s="373"/>
      <c r="O58" s="373"/>
      <c r="P58" s="373"/>
      <c r="Q58" s="373"/>
      <c r="R58" s="373"/>
      <c r="S58" s="374"/>
      <c r="T58" s="378" t="s">
        <v>269</v>
      </c>
      <c r="U58" s="373"/>
      <c r="V58" s="373"/>
      <c r="W58" s="373"/>
      <c r="X58" s="374"/>
      <c r="Y58" s="378" t="s">
        <v>270</v>
      </c>
      <c r="Z58" s="373"/>
      <c r="AA58" s="373"/>
      <c r="AB58" s="373"/>
      <c r="AC58" s="380"/>
      <c r="AD58" s="13"/>
      <c r="AE58" s="13"/>
      <c r="AF58" s="34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row>
    <row r="59" spans="2:66" ht="9.9499999999999993" customHeight="1">
      <c r="B59" s="391"/>
      <c r="C59" s="392"/>
      <c r="D59" s="392"/>
      <c r="E59" s="392"/>
      <c r="F59" s="392"/>
      <c r="G59" s="393"/>
      <c r="H59" s="522"/>
      <c r="I59" s="392"/>
      <c r="J59" s="392"/>
      <c r="K59" s="392"/>
      <c r="L59" s="392"/>
      <c r="M59" s="392"/>
      <c r="N59" s="392"/>
      <c r="O59" s="392"/>
      <c r="P59" s="392"/>
      <c r="Q59" s="392"/>
      <c r="R59" s="392"/>
      <c r="S59" s="393"/>
      <c r="T59" s="522"/>
      <c r="U59" s="392"/>
      <c r="V59" s="392"/>
      <c r="W59" s="392"/>
      <c r="X59" s="393"/>
      <c r="Y59" s="522"/>
      <c r="Z59" s="392"/>
      <c r="AA59" s="392"/>
      <c r="AB59" s="392"/>
      <c r="AC59" s="523"/>
      <c r="AD59" s="13"/>
      <c r="AE59" s="13"/>
      <c r="AF59" s="34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row>
    <row r="60" spans="2:66" ht="8.25" customHeight="1">
      <c r="B60" s="391"/>
      <c r="C60" s="392"/>
      <c r="D60" s="392"/>
      <c r="E60" s="392"/>
      <c r="F60" s="392"/>
      <c r="G60" s="393"/>
      <c r="H60" s="522"/>
      <c r="I60" s="392"/>
      <c r="J60" s="392"/>
      <c r="K60" s="392"/>
      <c r="L60" s="392"/>
      <c r="M60" s="392"/>
      <c r="N60" s="392"/>
      <c r="O60" s="392"/>
      <c r="P60" s="392"/>
      <c r="Q60" s="392"/>
      <c r="R60" s="392"/>
      <c r="S60" s="393"/>
      <c r="T60" s="522"/>
      <c r="U60" s="392"/>
      <c r="V60" s="392"/>
      <c r="W60" s="392"/>
      <c r="X60" s="393"/>
      <c r="Y60" s="522"/>
      <c r="Z60" s="392"/>
      <c r="AA60" s="392"/>
      <c r="AB60" s="392"/>
      <c r="AC60" s="523"/>
      <c r="AD60" s="13"/>
      <c r="AE60" s="13"/>
      <c r="AF60" s="34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row>
    <row r="61" spans="2:66" ht="17.100000000000001" customHeight="1">
      <c r="B61" s="553" t="s">
        <v>901</v>
      </c>
      <c r="C61" s="440"/>
      <c r="D61" s="440"/>
      <c r="E61" s="440"/>
      <c r="F61" s="440"/>
      <c r="G61" s="440"/>
      <c r="H61" s="440" t="s">
        <v>900</v>
      </c>
      <c r="I61" s="440"/>
      <c r="J61" s="440"/>
      <c r="K61" s="440"/>
      <c r="L61" s="440"/>
      <c r="M61" s="440"/>
      <c r="N61" s="440"/>
      <c r="O61" s="440"/>
      <c r="P61" s="440"/>
      <c r="Q61" s="440"/>
      <c r="R61" s="440"/>
      <c r="S61" s="440"/>
      <c r="T61" s="477">
        <v>44743</v>
      </c>
      <c r="U61" s="477"/>
      <c r="V61" s="477"/>
      <c r="W61" s="477"/>
      <c r="X61" s="477"/>
      <c r="Y61" s="477">
        <v>44804</v>
      </c>
      <c r="Z61" s="574"/>
      <c r="AA61" s="574"/>
      <c r="AB61" s="574"/>
      <c r="AC61" s="575"/>
    </row>
    <row r="62" spans="2:66" ht="17.100000000000001" customHeight="1">
      <c r="B62" s="553"/>
      <c r="C62" s="440"/>
      <c r="D62" s="440"/>
      <c r="E62" s="440"/>
      <c r="F62" s="440"/>
      <c r="G62" s="440"/>
      <c r="H62" s="550"/>
      <c r="I62" s="551"/>
      <c r="J62" s="551"/>
      <c r="K62" s="551"/>
      <c r="L62" s="551"/>
      <c r="M62" s="551"/>
      <c r="N62" s="551"/>
      <c r="O62" s="551"/>
      <c r="P62" s="551"/>
      <c r="Q62" s="551"/>
      <c r="R62" s="551"/>
      <c r="S62" s="576"/>
      <c r="T62" s="477"/>
      <c r="U62" s="477"/>
      <c r="V62" s="477"/>
      <c r="W62" s="477"/>
      <c r="X62" s="477"/>
      <c r="Y62" s="477"/>
      <c r="Z62" s="574"/>
      <c r="AA62" s="574"/>
      <c r="AB62" s="574"/>
      <c r="AC62" s="575"/>
    </row>
    <row r="63" spans="2:66" ht="17.100000000000001" customHeight="1" thickBot="1">
      <c r="B63" s="553"/>
      <c r="C63" s="440"/>
      <c r="D63" s="440"/>
      <c r="E63" s="440"/>
      <c r="F63" s="440"/>
      <c r="G63" s="440"/>
      <c r="H63" s="550"/>
      <c r="I63" s="551"/>
      <c r="J63" s="551"/>
      <c r="K63" s="551"/>
      <c r="L63" s="551"/>
      <c r="M63" s="551"/>
      <c r="N63" s="551"/>
      <c r="O63" s="551"/>
      <c r="P63" s="551"/>
      <c r="Q63" s="551"/>
      <c r="R63" s="551"/>
      <c r="S63" s="576"/>
      <c r="T63" s="477"/>
      <c r="U63" s="477"/>
      <c r="V63" s="477"/>
      <c r="W63" s="477"/>
      <c r="X63" s="477"/>
      <c r="Y63" s="477"/>
      <c r="Z63" s="574"/>
      <c r="AA63" s="574"/>
      <c r="AB63" s="574"/>
      <c r="AC63" s="575"/>
      <c r="AF63" s="339" t="s">
        <v>859</v>
      </c>
    </row>
    <row r="64" spans="2:66" ht="18" customHeight="1">
      <c r="B64" s="118"/>
      <c r="C64" s="118"/>
      <c r="D64" s="118"/>
      <c r="E64" s="118"/>
      <c r="F64" s="118"/>
      <c r="G64" s="118"/>
      <c r="H64" s="118"/>
      <c r="I64" s="118"/>
      <c r="J64" s="118"/>
      <c r="K64" s="118"/>
      <c r="L64" s="118"/>
      <c r="M64" s="118"/>
      <c r="N64" s="118"/>
      <c r="O64" s="118"/>
      <c r="P64" s="118"/>
      <c r="Q64" s="118"/>
      <c r="R64" s="118"/>
      <c r="S64" s="118"/>
      <c r="T64" s="118"/>
      <c r="U64" s="118"/>
      <c r="V64" s="119" t="s">
        <v>291</v>
      </c>
      <c r="W64" s="710">
        <v>240</v>
      </c>
      <c r="X64" s="710"/>
      <c r="Y64" s="710"/>
      <c r="Z64" s="709" t="s">
        <v>290</v>
      </c>
      <c r="AA64" s="709"/>
      <c r="AB64" s="709"/>
      <c r="AC64" s="118"/>
      <c r="AD64" s="13"/>
      <c r="AE64" s="13"/>
      <c r="AF64" s="339" t="s">
        <v>851</v>
      </c>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row>
    <row r="65" spans="2:66" ht="18" customHeight="1">
      <c r="B65" s="704" t="s">
        <v>728</v>
      </c>
      <c r="C65" s="704"/>
      <c r="D65" s="704"/>
      <c r="E65" s="704"/>
      <c r="F65" s="704"/>
      <c r="G65" s="600" t="s">
        <v>902</v>
      </c>
      <c r="H65" s="600"/>
      <c r="I65" s="600"/>
      <c r="J65" s="600"/>
      <c r="K65" s="600"/>
      <c r="L65" s="600"/>
      <c r="M65" s="600"/>
      <c r="N65" s="600"/>
      <c r="O65" s="600"/>
      <c r="P65" s="600"/>
      <c r="Q65" s="705" t="s">
        <v>729</v>
      </c>
      <c r="R65" s="705"/>
      <c r="S65" s="705"/>
      <c r="T65" s="600" t="s">
        <v>903</v>
      </c>
      <c r="U65" s="600"/>
      <c r="V65" s="438" t="s">
        <v>860</v>
      </c>
      <c r="W65" s="438"/>
      <c r="X65" s="705" t="s">
        <v>730</v>
      </c>
      <c r="Y65" s="705"/>
      <c r="Z65" s="705"/>
      <c r="AA65" s="600">
        <v>310</v>
      </c>
      <c r="AB65" s="600"/>
      <c r="AC65" s="256" t="s">
        <v>731</v>
      </c>
      <c r="AD65" s="13"/>
      <c r="AE65" s="13"/>
      <c r="AF65" s="339" t="s">
        <v>861</v>
      </c>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row>
    <row r="66" spans="2:66" ht="20.100000000000001" customHeight="1" thickBot="1">
      <c r="B66" s="117" t="s">
        <v>289</v>
      </c>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3"/>
      <c r="AE66" s="13"/>
      <c r="AF66" s="34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row>
    <row r="67" spans="2:66" ht="9.9499999999999993" customHeight="1">
      <c r="B67" s="372" t="s">
        <v>271</v>
      </c>
      <c r="C67" s="373"/>
      <c r="D67" s="373"/>
      <c r="E67" s="373"/>
      <c r="F67" s="373"/>
      <c r="G67" s="374"/>
      <c r="H67" s="378" t="s">
        <v>17</v>
      </c>
      <c r="I67" s="373"/>
      <c r="J67" s="373"/>
      <c r="K67" s="373"/>
      <c r="L67" s="373"/>
      <c r="M67" s="373"/>
      <c r="N67" s="373"/>
      <c r="O67" s="373"/>
      <c r="P67" s="373"/>
      <c r="Q67" s="373"/>
      <c r="R67" s="373"/>
      <c r="S67" s="374"/>
      <c r="T67" s="378" t="s">
        <v>272</v>
      </c>
      <c r="U67" s="373"/>
      <c r="V67" s="373"/>
      <c r="W67" s="373"/>
      <c r="X67" s="374"/>
      <c r="Y67" s="378" t="s">
        <v>273</v>
      </c>
      <c r="Z67" s="373"/>
      <c r="AA67" s="373"/>
      <c r="AB67" s="373"/>
      <c r="AC67" s="380"/>
      <c r="AD67" s="13"/>
      <c r="AE67" s="13"/>
      <c r="AF67" s="34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row>
    <row r="68" spans="2:66" ht="15" customHeight="1">
      <c r="B68" s="391"/>
      <c r="C68" s="392"/>
      <c r="D68" s="392"/>
      <c r="E68" s="392"/>
      <c r="F68" s="392"/>
      <c r="G68" s="393"/>
      <c r="H68" s="522"/>
      <c r="I68" s="392"/>
      <c r="J68" s="392"/>
      <c r="K68" s="392"/>
      <c r="L68" s="392"/>
      <c r="M68" s="392"/>
      <c r="N68" s="392"/>
      <c r="O68" s="392"/>
      <c r="P68" s="392"/>
      <c r="Q68" s="392"/>
      <c r="R68" s="392"/>
      <c r="S68" s="393"/>
      <c r="T68" s="522"/>
      <c r="U68" s="392"/>
      <c r="V68" s="392"/>
      <c r="W68" s="392"/>
      <c r="X68" s="393"/>
      <c r="Y68" s="522"/>
      <c r="Z68" s="392"/>
      <c r="AA68" s="392"/>
      <c r="AB68" s="392"/>
      <c r="AC68" s="523"/>
      <c r="AD68" s="13"/>
      <c r="AE68" s="13"/>
      <c r="AF68" s="34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row>
    <row r="69" spans="2:66" ht="17.100000000000001" customHeight="1">
      <c r="B69" s="553"/>
      <c r="C69" s="440"/>
      <c r="D69" s="440"/>
      <c r="E69" s="440"/>
      <c r="F69" s="440"/>
      <c r="G69" s="440"/>
      <c r="H69" s="440"/>
      <c r="I69" s="440"/>
      <c r="J69" s="440"/>
      <c r="K69" s="440"/>
      <c r="L69" s="440"/>
      <c r="M69" s="440"/>
      <c r="N69" s="440"/>
      <c r="O69" s="440"/>
      <c r="P69" s="440"/>
      <c r="Q69" s="440"/>
      <c r="R69" s="440"/>
      <c r="S69" s="440"/>
      <c r="T69" s="554"/>
      <c r="U69" s="554"/>
      <c r="V69" s="554"/>
      <c r="W69" s="554"/>
      <c r="X69" s="554"/>
      <c r="Y69" s="554"/>
      <c r="Z69" s="555"/>
      <c r="AA69" s="555"/>
      <c r="AB69" s="555"/>
      <c r="AC69" s="556"/>
    </row>
    <row r="70" spans="2:66" ht="17.100000000000001" customHeight="1">
      <c r="B70" s="553"/>
      <c r="C70" s="440"/>
      <c r="D70" s="440"/>
      <c r="E70" s="440"/>
      <c r="F70" s="440"/>
      <c r="G70" s="440"/>
      <c r="H70" s="440"/>
      <c r="I70" s="440"/>
      <c r="J70" s="440"/>
      <c r="K70" s="440"/>
      <c r="L70" s="440"/>
      <c r="M70" s="440"/>
      <c r="N70" s="440"/>
      <c r="O70" s="440"/>
      <c r="P70" s="440"/>
      <c r="Q70" s="440"/>
      <c r="R70" s="440"/>
      <c r="S70" s="440"/>
      <c r="T70" s="554"/>
      <c r="U70" s="554"/>
      <c r="V70" s="554"/>
      <c r="W70" s="554"/>
      <c r="X70" s="554"/>
      <c r="Y70" s="554"/>
      <c r="Z70" s="555"/>
      <c r="AA70" s="555"/>
      <c r="AB70" s="555"/>
      <c r="AC70" s="556"/>
    </row>
    <row r="71" spans="2:66" ht="17.100000000000001" customHeight="1" thickBot="1">
      <c r="B71" s="524"/>
      <c r="C71" s="461"/>
      <c r="D71" s="461"/>
      <c r="E71" s="461"/>
      <c r="F71" s="461"/>
      <c r="G71" s="461"/>
      <c r="H71" s="461"/>
      <c r="I71" s="461"/>
      <c r="J71" s="461"/>
      <c r="K71" s="461"/>
      <c r="L71" s="461"/>
      <c r="M71" s="461"/>
      <c r="N71" s="461"/>
      <c r="O71" s="461"/>
      <c r="P71" s="461"/>
      <c r="Q71" s="461"/>
      <c r="R71" s="461"/>
      <c r="S71" s="461"/>
      <c r="T71" s="525"/>
      <c r="U71" s="525"/>
      <c r="V71" s="525"/>
      <c r="W71" s="525"/>
      <c r="X71" s="525"/>
      <c r="Y71" s="525"/>
      <c r="Z71" s="526"/>
      <c r="AA71" s="526"/>
      <c r="AB71" s="526"/>
      <c r="AC71" s="527"/>
    </row>
    <row r="72" spans="2:66" ht="8.1" hidden="1" customHeight="1">
      <c r="B72" s="557" t="s">
        <v>278</v>
      </c>
      <c r="C72" s="558"/>
      <c r="D72" s="558"/>
      <c r="E72" s="558"/>
      <c r="F72" s="558"/>
      <c r="G72" s="558"/>
      <c r="H72" s="558" t="s">
        <v>278</v>
      </c>
      <c r="I72" s="558"/>
      <c r="J72" s="558"/>
      <c r="K72" s="558"/>
      <c r="L72" s="558"/>
      <c r="M72" s="558"/>
      <c r="N72" s="558"/>
      <c r="O72" s="558"/>
      <c r="P72" s="558"/>
      <c r="Q72" s="558"/>
      <c r="R72" s="558"/>
      <c r="S72" s="558"/>
      <c r="T72" s="563" t="s">
        <v>278</v>
      </c>
      <c r="U72" s="564"/>
      <c r="V72" s="564"/>
      <c r="W72" s="564"/>
      <c r="X72" s="564"/>
      <c r="Y72" s="563" t="s">
        <v>278</v>
      </c>
      <c r="Z72" s="564"/>
      <c r="AA72" s="564"/>
      <c r="AB72" s="564"/>
      <c r="AC72" s="568"/>
    </row>
    <row r="73" spans="2:66" ht="8.1" hidden="1" customHeight="1">
      <c r="B73" s="559"/>
      <c r="C73" s="560"/>
      <c r="D73" s="560"/>
      <c r="E73" s="560"/>
      <c r="F73" s="560"/>
      <c r="G73" s="560"/>
      <c r="H73" s="560"/>
      <c r="I73" s="560"/>
      <c r="J73" s="560"/>
      <c r="K73" s="560"/>
      <c r="L73" s="560"/>
      <c r="M73" s="560"/>
      <c r="N73" s="560"/>
      <c r="O73" s="560"/>
      <c r="P73" s="560"/>
      <c r="Q73" s="560"/>
      <c r="R73" s="560"/>
      <c r="S73" s="560"/>
      <c r="T73" s="565"/>
      <c r="U73" s="566"/>
      <c r="V73" s="566"/>
      <c r="W73" s="566"/>
      <c r="X73" s="566"/>
      <c r="Y73" s="565"/>
      <c r="Z73" s="566"/>
      <c r="AA73" s="566"/>
      <c r="AB73" s="566"/>
      <c r="AC73" s="569"/>
    </row>
    <row r="74" spans="2:66" ht="8.1" hidden="1" customHeight="1" thickBot="1">
      <c r="B74" s="561"/>
      <c r="C74" s="562"/>
      <c r="D74" s="562"/>
      <c r="E74" s="562"/>
      <c r="F74" s="562"/>
      <c r="G74" s="562"/>
      <c r="H74" s="562"/>
      <c r="I74" s="562"/>
      <c r="J74" s="562"/>
      <c r="K74" s="562"/>
      <c r="L74" s="562"/>
      <c r="M74" s="562"/>
      <c r="N74" s="562"/>
      <c r="O74" s="562"/>
      <c r="P74" s="562"/>
      <c r="Q74" s="562"/>
      <c r="R74" s="562"/>
      <c r="S74" s="562"/>
      <c r="T74" s="567"/>
      <c r="U74" s="567"/>
      <c r="V74" s="567"/>
      <c r="W74" s="567"/>
      <c r="X74" s="567"/>
      <c r="Y74" s="567"/>
      <c r="Z74" s="567"/>
      <c r="AA74" s="567"/>
      <c r="AB74" s="567"/>
      <c r="AC74" s="570"/>
    </row>
    <row r="75" spans="2:66" s="48" customFormat="1" ht="20.100000000000001" hidden="1" customHeight="1">
      <c r="B75" s="571" t="s">
        <v>274</v>
      </c>
      <c r="C75" s="571"/>
      <c r="D75" s="571"/>
      <c r="E75" s="571"/>
      <c r="F75" s="571"/>
      <c r="G75" s="571"/>
      <c r="H75" s="571"/>
      <c r="I75" s="571"/>
      <c r="J75" s="571"/>
      <c r="K75" s="571"/>
      <c r="L75" s="571"/>
      <c r="M75" s="571"/>
      <c r="N75" s="571"/>
      <c r="O75" s="571"/>
      <c r="P75" s="571"/>
      <c r="Q75" s="571"/>
      <c r="R75" s="571"/>
      <c r="S75" s="571"/>
      <c r="T75" s="571"/>
      <c r="U75" s="571"/>
      <c r="V75" s="571"/>
      <c r="W75" s="571"/>
      <c r="X75" s="571"/>
      <c r="Y75" s="571"/>
      <c r="Z75" s="571"/>
      <c r="AA75" s="571"/>
      <c r="AB75" s="571"/>
      <c r="AC75" s="572"/>
      <c r="AF75" s="344"/>
    </row>
    <row r="76" spans="2:66" s="48" customFormat="1" hidden="1">
      <c r="B76" s="573"/>
      <c r="C76" s="573"/>
      <c r="D76" s="573"/>
      <c r="E76" s="573"/>
      <c r="F76" s="573"/>
      <c r="G76" s="573"/>
      <c r="H76" s="573"/>
      <c r="I76" s="573"/>
      <c r="J76" s="573"/>
      <c r="K76" s="573"/>
      <c r="L76" s="573"/>
      <c r="M76" s="573"/>
      <c r="N76" s="573"/>
      <c r="O76" s="573"/>
      <c r="P76" s="573"/>
      <c r="Q76" s="573"/>
      <c r="R76" s="573"/>
      <c r="S76" s="573"/>
      <c r="T76" s="573"/>
      <c r="U76" s="573"/>
      <c r="V76" s="573"/>
      <c r="W76" s="573"/>
      <c r="X76" s="573"/>
      <c r="Y76" s="573"/>
      <c r="Z76" s="573"/>
      <c r="AA76" s="573"/>
      <c r="AB76" s="106"/>
      <c r="AC76" s="107"/>
      <c r="AF76" s="344"/>
    </row>
    <row r="77" spans="2:66" ht="17.25" customHeight="1">
      <c r="B77" s="108"/>
      <c r="C77" s="108"/>
      <c r="D77" s="108"/>
      <c r="E77" s="108"/>
      <c r="F77" s="108"/>
      <c r="G77" s="108"/>
      <c r="H77" s="108"/>
      <c r="I77" s="108"/>
      <c r="J77" s="108"/>
      <c r="K77" s="108"/>
      <c r="L77" s="108"/>
      <c r="M77" s="108"/>
      <c r="N77" s="108"/>
      <c r="O77" s="108"/>
      <c r="P77" s="108"/>
      <c r="Q77" s="469" t="s">
        <v>795</v>
      </c>
      <c r="R77" s="469"/>
      <c r="S77" s="469"/>
      <c r="T77" s="469"/>
      <c r="U77" s="469"/>
      <c r="V77" s="469"/>
      <c r="W77" s="469"/>
      <c r="X77" s="469"/>
      <c r="Y77" s="469"/>
      <c r="Z77" s="469"/>
      <c r="AA77" s="469"/>
      <c r="AB77" s="469"/>
      <c r="AC77" s="469"/>
    </row>
    <row r="78" spans="2:66" ht="18.75" customHeight="1" thickBot="1">
      <c r="B78" s="408" t="s">
        <v>18</v>
      </c>
      <c r="C78" s="408"/>
      <c r="D78" s="408"/>
      <c r="E78" s="408"/>
      <c r="F78" s="408"/>
      <c r="G78" s="408"/>
      <c r="H78" s="408"/>
      <c r="I78" s="408"/>
      <c r="J78" s="408"/>
      <c r="K78" s="408"/>
      <c r="L78" s="408"/>
      <c r="M78" s="408"/>
      <c r="N78" s="408"/>
      <c r="O78" s="408"/>
      <c r="P78" s="408"/>
      <c r="Q78" s="408"/>
      <c r="R78" s="408"/>
      <c r="S78" s="408"/>
      <c r="T78" s="408"/>
      <c r="U78" s="408"/>
      <c r="V78" s="408"/>
      <c r="W78" s="408"/>
      <c r="X78" s="408"/>
      <c r="Y78" s="408"/>
      <c r="Z78" s="408"/>
      <c r="AA78" s="408"/>
      <c r="AB78" s="408"/>
      <c r="AC78" s="408"/>
    </row>
    <row r="79" spans="2:66">
      <c r="B79" s="711" t="s">
        <v>19</v>
      </c>
      <c r="C79" s="712"/>
      <c r="D79" s="712"/>
      <c r="E79" s="712"/>
      <c r="F79" s="716" t="s">
        <v>275</v>
      </c>
      <c r="G79" s="717"/>
      <c r="H79" s="718" t="s">
        <v>93</v>
      </c>
      <c r="I79" s="718"/>
      <c r="J79" s="718"/>
      <c r="K79" s="378" t="s">
        <v>252</v>
      </c>
      <c r="L79" s="373"/>
      <c r="M79" s="373"/>
      <c r="N79" s="373"/>
      <c r="O79" s="373"/>
      <c r="P79" s="378" t="s">
        <v>94</v>
      </c>
      <c r="Q79" s="373"/>
      <c r="R79" s="373"/>
      <c r="S79" s="373"/>
      <c r="T79" s="373"/>
      <c r="U79" s="373"/>
      <c r="V79" s="373"/>
      <c r="W79" s="373"/>
      <c r="X79" s="373"/>
      <c r="Y79" s="373"/>
      <c r="Z79" s="373"/>
      <c r="AA79" s="373"/>
      <c r="AB79" s="373"/>
      <c r="AC79" s="380"/>
    </row>
    <row r="80" spans="2:66">
      <c r="B80" s="713"/>
      <c r="C80" s="714"/>
      <c r="D80" s="714"/>
      <c r="E80" s="714"/>
      <c r="F80" s="589"/>
      <c r="G80" s="589"/>
      <c r="H80" s="719"/>
      <c r="I80" s="719"/>
      <c r="J80" s="719"/>
      <c r="K80" s="522"/>
      <c r="L80" s="392"/>
      <c r="M80" s="392"/>
      <c r="N80" s="392"/>
      <c r="O80" s="392"/>
      <c r="P80" s="522"/>
      <c r="Q80" s="392"/>
      <c r="R80" s="392"/>
      <c r="S80" s="392"/>
      <c r="T80" s="392"/>
      <c r="U80" s="392"/>
      <c r="V80" s="392"/>
      <c r="W80" s="392"/>
      <c r="X80" s="392"/>
      <c r="Y80" s="392"/>
      <c r="Z80" s="392"/>
      <c r="AA80" s="392"/>
      <c r="AB80" s="392"/>
      <c r="AC80" s="523"/>
    </row>
    <row r="81" spans="2:37">
      <c r="B81" s="715"/>
      <c r="C81" s="714"/>
      <c r="D81" s="714"/>
      <c r="E81" s="714"/>
      <c r="F81" s="589"/>
      <c r="G81" s="589"/>
      <c r="H81" s="719"/>
      <c r="I81" s="719"/>
      <c r="J81" s="719"/>
      <c r="K81" s="379"/>
      <c r="L81" s="376"/>
      <c r="M81" s="376"/>
      <c r="N81" s="376"/>
      <c r="O81" s="376"/>
      <c r="P81" s="379"/>
      <c r="Q81" s="376"/>
      <c r="R81" s="376"/>
      <c r="S81" s="376"/>
      <c r="T81" s="376"/>
      <c r="U81" s="376"/>
      <c r="V81" s="376"/>
      <c r="W81" s="376"/>
      <c r="X81" s="376"/>
      <c r="Y81" s="376"/>
      <c r="Z81" s="376"/>
      <c r="AA81" s="376"/>
      <c r="AB81" s="376"/>
      <c r="AC81" s="381"/>
    </row>
    <row r="82" spans="2:37" ht="24.95" customHeight="1">
      <c r="B82" s="548" t="s">
        <v>904</v>
      </c>
      <c r="C82" s="549"/>
      <c r="D82" s="549"/>
      <c r="E82" s="549"/>
      <c r="F82" s="412" t="s">
        <v>835</v>
      </c>
      <c r="G82" s="412"/>
      <c r="H82" s="413">
        <v>24734</v>
      </c>
      <c r="I82" s="413"/>
      <c r="J82" s="413"/>
      <c r="K82" s="414" t="s">
        <v>905</v>
      </c>
      <c r="L82" s="410"/>
      <c r="M82" s="410"/>
      <c r="N82" s="410"/>
      <c r="O82" s="410"/>
      <c r="P82" s="550" t="str">
        <f>IF(OR(B82="",G24=""),"",G24)</f>
        <v>广东省广州市白云区华山街道8号10栋503室</v>
      </c>
      <c r="Q82" s="551"/>
      <c r="R82" s="551"/>
      <c r="S82" s="551"/>
      <c r="T82" s="551"/>
      <c r="U82" s="551"/>
      <c r="V82" s="551"/>
      <c r="W82" s="551"/>
      <c r="X82" s="551"/>
      <c r="Y82" s="551"/>
      <c r="Z82" s="551"/>
      <c r="AA82" s="551"/>
      <c r="AB82" s="551"/>
      <c r="AC82" s="552"/>
    </row>
    <row r="83" spans="2:37" ht="24.95" customHeight="1">
      <c r="B83" s="409" t="s">
        <v>906</v>
      </c>
      <c r="C83" s="410"/>
      <c r="D83" s="410"/>
      <c r="E83" s="411"/>
      <c r="F83" s="412" t="s">
        <v>836</v>
      </c>
      <c r="G83" s="412"/>
      <c r="H83" s="413">
        <v>24811</v>
      </c>
      <c r="I83" s="413"/>
      <c r="J83" s="413"/>
      <c r="K83" s="414" t="s">
        <v>907</v>
      </c>
      <c r="L83" s="410"/>
      <c r="M83" s="410"/>
      <c r="N83" s="410"/>
      <c r="O83" s="410"/>
      <c r="P83" s="550" t="str">
        <f>IF(OR(B83="",G24=""),"",G24)</f>
        <v>广东省广州市白云区华山街道8号10栋503室</v>
      </c>
      <c r="Q83" s="551"/>
      <c r="R83" s="551"/>
      <c r="S83" s="551"/>
      <c r="T83" s="551"/>
      <c r="U83" s="551"/>
      <c r="V83" s="551"/>
      <c r="W83" s="551"/>
      <c r="X83" s="551"/>
      <c r="Y83" s="551"/>
      <c r="Z83" s="551"/>
      <c r="AA83" s="551"/>
      <c r="AB83" s="551"/>
      <c r="AC83" s="552"/>
    </row>
    <row r="84" spans="2:37" ht="24.95" customHeight="1">
      <c r="B84" s="409" t="s">
        <v>909</v>
      </c>
      <c r="C84" s="410"/>
      <c r="D84" s="410"/>
      <c r="E84" s="411"/>
      <c r="F84" s="412" t="s">
        <v>908</v>
      </c>
      <c r="G84" s="412"/>
      <c r="H84" s="413">
        <v>38026</v>
      </c>
      <c r="I84" s="413"/>
      <c r="J84" s="413"/>
      <c r="K84" s="414" t="s">
        <v>888</v>
      </c>
      <c r="L84" s="410"/>
      <c r="M84" s="410"/>
      <c r="N84" s="410"/>
      <c r="O84" s="410"/>
      <c r="P84" s="550" t="str">
        <f>IF(OR(B84="",G24=""),"",G24)</f>
        <v>广东省广州市白云区华山街道8号10栋503室</v>
      </c>
      <c r="Q84" s="551"/>
      <c r="R84" s="551"/>
      <c r="S84" s="551"/>
      <c r="T84" s="551"/>
      <c r="U84" s="551"/>
      <c r="V84" s="551"/>
      <c r="W84" s="551"/>
      <c r="X84" s="551"/>
      <c r="Y84" s="551"/>
      <c r="Z84" s="551"/>
      <c r="AA84" s="551"/>
      <c r="AB84" s="551"/>
      <c r="AC84" s="552"/>
    </row>
    <row r="85" spans="2:37" ht="24.95" customHeight="1">
      <c r="B85" s="439"/>
      <c r="C85" s="412"/>
      <c r="D85" s="412"/>
      <c r="E85" s="412"/>
      <c r="F85" s="412"/>
      <c r="G85" s="412"/>
      <c r="H85" s="413"/>
      <c r="I85" s="413"/>
      <c r="J85" s="413"/>
      <c r="K85" s="412"/>
      <c r="L85" s="412"/>
      <c r="M85" s="412"/>
      <c r="N85" s="412"/>
      <c r="O85" s="412"/>
      <c r="P85" s="440" t="str">
        <f>IF(OR(B85="",G24=""),"",G24)</f>
        <v/>
      </c>
      <c r="Q85" s="440"/>
      <c r="R85" s="440"/>
      <c r="S85" s="440"/>
      <c r="T85" s="440"/>
      <c r="U85" s="440"/>
      <c r="V85" s="440"/>
      <c r="W85" s="440"/>
      <c r="X85" s="440"/>
      <c r="Y85" s="440"/>
      <c r="Z85" s="440"/>
      <c r="AA85" s="440"/>
      <c r="AB85" s="440"/>
      <c r="AC85" s="441"/>
    </row>
    <row r="86" spans="2:37" ht="24.95" customHeight="1" thickBot="1">
      <c r="B86" s="458"/>
      <c r="C86" s="459"/>
      <c r="D86" s="459"/>
      <c r="E86" s="459"/>
      <c r="F86" s="459"/>
      <c r="G86" s="459"/>
      <c r="H86" s="460"/>
      <c r="I86" s="460"/>
      <c r="J86" s="460"/>
      <c r="K86" s="459"/>
      <c r="L86" s="459"/>
      <c r="M86" s="459"/>
      <c r="N86" s="459"/>
      <c r="O86" s="459"/>
      <c r="P86" s="461" t="str">
        <f>IF(OR(B86="",G24=""),"",G24)</f>
        <v/>
      </c>
      <c r="Q86" s="461"/>
      <c r="R86" s="461"/>
      <c r="S86" s="461"/>
      <c r="T86" s="461"/>
      <c r="U86" s="461"/>
      <c r="V86" s="461"/>
      <c r="W86" s="461"/>
      <c r="X86" s="461"/>
      <c r="Y86" s="461"/>
      <c r="Z86" s="461"/>
      <c r="AA86" s="461"/>
      <c r="AB86" s="461"/>
      <c r="AC86" s="462"/>
    </row>
    <row r="87" spans="2:37" ht="9" customHeight="1">
      <c r="B87" s="408" t="s">
        <v>20</v>
      </c>
      <c r="C87" s="408"/>
      <c r="D87" s="408"/>
      <c r="E87" s="408"/>
      <c r="F87" s="408"/>
      <c r="G87" s="408"/>
      <c r="H87" s="408"/>
      <c r="I87" s="408"/>
      <c r="J87" s="408"/>
      <c r="K87" s="408"/>
      <c r="L87" s="408"/>
      <c r="M87" s="408"/>
      <c r="N87" s="408"/>
      <c r="O87" s="408"/>
      <c r="P87" s="408"/>
      <c r="Q87" s="408"/>
      <c r="R87" s="408"/>
      <c r="S87" s="408"/>
      <c r="T87" s="408"/>
      <c r="U87" s="408"/>
      <c r="V87" s="408"/>
      <c r="W87" s="408"/>
      <c r="X87" s="408"/>
      <c r="Y87" s="408"/>
      <c r="Z87" s="408"/>
      <c r="AA87" s="408"/>
      <c r="AB87" s="408"/>
      <c r="AC87" s="408"/>
    </row>
    <row r="88" spans="2:37" ht="17.25" thickBot="1">
      <c r="B88" s="408"/>
      <c r="C88" s="408"/>
      <c r="D88" s="408"/>
      <c r="E88" s="408"/>
      <c r="F88" s="408"/>
      <c r="G88" s="408"/>
      <c r="H88" s="408"/>
      <c r="I88" s="408"/>
      <c r="J88" s="408"/>
      <c r="K88" s="408"/>
      <c r="L88" s="408"/>
      <c r="M88" s="408"/>
      <c r="N88" s="408"/>
      <c r="O88" s="408"/>
      <c r="P88" s="408"/>
      <c r="Q88" s="408"/>
      <c r="R88" s="408"/>
      <c r="S88" s="408"/>
      <c r="T88" s="408"/>
      <c r="U88" s="408"/>
      <c r="V88" s="408"/>
      <c r="W88" s="408"/>
      <c r="X88" s="408"/>
      <c r="Y88" s="408"/>
      <c r="Z88" s="408"/>
      <c r="AA88" s="408"/>
      <c r="AB88" s="408"/>
      <c r="AC88" s="408"/>
    </row>
    <row r="89" spans="2:37" ht="15" customHeight="1">
      <c r="B89" s="372" t="s">
        <v>19</v>
      </c>
      <c r="C89" s="373"/>
      <c r="D89" s="373"/>
      <c r="E89" s="374"/>
      <c r="F89" s="442" t="str">
        <f>B83</f>
        <v>陈宝仪</v>
      </c>
      <c r="G89" s="443"/>
      <c r="H89" s="443"/>
      <c r="I89" s="443"/>
      <c r="J89" s="443"/>
      <c r="K89" s="443"/>
      <c r="L89" s="444"/>
      <c r="M89" s="378" t="s">
        <v>21</v>
      </c>
      <c r="N89" s="373"/>
      <c r="O89" s="373"/>
      <c r="P89" s="373"/>
      <c r="Q89" s="374"/>
      <c r="R89" s="442" t="str">
        <f>F83</f>
        <v>母</v>
      </c>
      <c r="S89" s="443"/>
      <c r="T89" s="443"/>
      <c r="U89" s="444"/>
      <c r="V89" s="448" t="s">
        <v>22</v>
      </c>
      <c r="W89" s="449"/>
      <c r="X89" s="449"/>
      <c r="Y89" s="450"/>
      <c r="Z89" s="454">
        <f>H83</f>
        <v>24811</v>
      </c>
      <c r="AA89" s="454"/>
      <c r="AB89" s="454"/>
      <c r="AC89" s="455"/>
      <c r="AF89" s="345" t="s">
        <v>279</v>
      </c>
      <c r="AK89" s="257" t="s">
        <v>732</v>
      </c>
    </row>
    <row r="90" spans="2:37" ht="15" customHeight="1">
      <c r="B90" s="375"/>
      <c r="C90" s="376"/>
      <c r="D90" s="376"/>
      <c r="E90" s="377"/>
      <c r="F90" s="445"/>
      <c r="G90" s="446"/>
      <c r="H90" s="446"/>
      <c r="I90" s="446"/>
      <c r="J90" s="446"/>
      <c r="K90" s="446"/>
      <c r="L90" s="447"/>
      <c r="M90" s="379"/>
      <c r="N90" s="376"/>
      <c r="O90" s="376"/>
      <c r="P90" s="376"/>
      <c r="Q90" s="377"/>
      <c r="R90" s="445"/>
      <c r="S90" s="446"/>
      <c r="T90" s="446"/>
      <c r="U90" s="447"/>
      <c r="V90" s="451"/>
      <c r="W90" s="452"/>
      <c r="X90" s="452"/>
      <c r="Y90" s="453"/>
      <c r="Z90" s="456"/>
      <c r="AA90" s="456"/>
      <c r="AB90" s="456"/>
      <c r="AC90" s="457"/>
      <c r="AF90" s="346" t="s">
        <v>852</v>
      </c>
      <c r="AK90" s="257" t="s">
        <v>733</v>
      </c>
    </row>
    <row r="91" spans="2:37" ht="6.95" customHeight="1">
      <c r="B91" s="388" t="s">
        <v>23</v>
      </c>
      <c r="C91" s="389"/>
      <c r="D91" s="389"/>
      <c r="E91" s="389"/>
      <c r="F91" s="537" t="str">
        <f>P83</f>
        <v>广东省广州市白云区华山街道8号10栋503室</v>
      </c>
      <c r="G91" s="537"/>
      <c r="H91" s="537"/>
      <c r="I91" s="537"/>
      <c r="J91" s="537"/>
      <c r="K91" s="537"/>
      <c r="L91" s="537"/>
      <c r="M91" s="537"/>
      <c r="N91" s="537"/>
      <c r="O91" s="537"/>
      <c r="P91" s="537"/>
      <c r="Q91" s="537"/>
      <c r="R91" s="537"/>
      <c r="S91" s="537"/>
      <c r="T91" s="537"/>
      <c r="U91" s="537"/>
      <c r="V91" s="720" t="s">
        <v>926</v>
      </c>
      <c r="W91" s="721"/>
      <c r="X91" s="721"/>
      <c r="Y91" s="531" t="s">
        <v>910</v>
      </c>
      <c r="Z91" s="531"/>
      <c r="AA91" s="531"/>
      <c r="AB91" s="531"/>
      <c r="AC91" s="532"/>
    </row>
    <row r="92" spans="2:37" ht="6.95" customHeight="1">
      <c r="B92" s="391"/>
      <c r="C92" s="392"/>
      <c r="D92" s="392"/>
      <c r="E92" s="392"/>
      <c r="F92" s="537"/>
      <c r="G92" s="537"/>
      <c r="H92" s="537"/>
      <c r="I92" s="537"/>
      <c r="J92" s="537"/>
      <c r="K92" s="537"/>
      <c r="L92" s="537"/>
      <c r="M92" s="537"/>
      <c r="N92" s="537"/>
      <c r="O92" s="537"/>
      <c r="P92" s="537"/>
      <c r="Q92" s="537"/>
      <c r="R92" s="537"/>
      <c r="S92" s="537"/>
      <c r="T92" s="537"/>
      <c r="U92" s="537"/>
      <c r="V92" s="721"/>
      <c r="W92" s="721"/>
      <c r="X92" s="721"/>
      <c r="Y92" s="533"/>
      <c r="Z92" s="533"/>
      <c r="AA92" s="533"/>
      <c r="AB92" s="533"/>
      <c r="AC92" s="534"/>
    </row>
    <row r="93" spans="2:37" ht="6.95" customHeight="1">
      <c r="B93" s="391"/>
      <c r="C93" s="392"/>
      <c r="D93" s="392"/>
      <c r="E93" s="392"/>
      <c r="F93" s="537"/>
      <c r="G93" s="537"/>
      <c r="H93" s="537"/>
      <c r="I93" s="537"/>
      <c r="J93" s="537"/>
      <c r="K93" s="537"/>
      <c r="L93" s="537"/>
      <c r="M93" s="537"/>
      <c r="N93" s="537"/>
      <c r="O93" s="537"/>
      <c r="P93" s="537"/>
      <c r="Q93" s="537"/>
      <c r="R93" s="537"/>
      <c r="S93" s="537"/>
      <c r="T93" s="537"/>
      <c r="U93" s="537"/>
      <c r="V93" s="721"/>
      <c r="W93" s="721"/>
      <c r="X93" s="721"/>
      <c r="Y93" s="533"/>
      <c r="Z93" s="533"/>
      <c r="AA93" s="533"/>
      <c r="AB93" s="533"/>
      <c r="AC93" s="534"/>
    </row>
    <row r="94" spans="2:37" ht="6.95" customHeight="1">
      <c r="B94" s="375"/>
      <c r="C94" s="376"/>
      <c r="D94" s="376"/>
      <c r="E94" s="376"/>
      <c r="F94" s="537"/>
      <c r="G94" s="537"/>
      <c r="H94" s="537"/>
      <c r="I94" s="537"/>
      <c r="J94" s="537"/>
      <c r="K94" s="537"/>
      <c r="L94" s="537"/>
      <c r="M94" s="537"/>
      <c r="N94" s="537"/>
      <c r="O94" s="537"/>
      <c r="P94" s="537"/>
      <c r="Q94" s="537"/>
      <c r="R94" s="537"/>
      <c r="S94" s="537"/>
      <c r="T94" s="537"/>
      <c r="U94" s="537"/>
      <c r="V94" s="721"/>
      <c r="W94" s="721"/>
      <c r="X94" s="721"/>
      <c r="Y94" s="535"/>
      <c r="Z94" s="535"/>
      <c r="AA94" s="535"/>
      <c r="AB94" s="535"/>
      <c r="AC94" s="536"/>
    </row>
    <row r="95" spans="2:37" ht="21" customHeight="1">
      <c r="B95" s="388" t="s">
        <v>305</v>
      </c>
      <c r="C95" s="389"/>
      <c r="D95" s="389"/>
      <c r="E95" s="389"/>
      <c r="F95" s="389"/>
      <c r="G95" s="389"/>
      <c r="H95" s="389"/>
      <c r="I95" s="389"/>
      <c r="J95" s="390"/>
      <c r="K95" s="547" t="s">
        <v>311</v>
      </c>
      <c r="L95" s="547"/>
      <c r="M95" s="547"/>
      <c r="N95" s="547"/>
      <c r="O95" s="542">
        <v>781000</v>
      </c>
      <c r="P95" s="542"/>
      <c r="Q95" s="542"/>
      <c r="R95" s="540" t="s">
        <v>307</v>
      </c>
      <c r="S95" s="540"/>
      <c r="T95" s="545" t="s">
        <v>309</v>
      </c>
      <c r="U95" s="545"/>
      <c r="V95" s="545"/>
      <c r="W95" s="545"/>
      <c r="X95" s="542">
        <v>85000</v>
      </c>
      <c r="Y95" s="542"/>
      <c r="Z95" s="542"/>
      <c r="AA95" s="542"/>
      <c r="AB95" s="540" t="s">
        <v>307</v>
      </c>
      <c r="AC95" s="541"/>
    </row>
    <row r="96" spans="2:37" ht="15" customHeight="1">
      <c r="B96" s="528" t="s">
        <v>306</v>
      </c>
      <c r="C96" s="529"/>
      <c r="D96" s="529"/>
      <c r="E96" s="529"/>
      <c r="F96" s="529"/>
      <c r="G96" s="529"/>
      <c r="H96" s="529"/>
      <c r="I96" s="529"/>
      <c r="J96" s="530"/>
      <c r="K96" s="546" t="s">
        <v>312</v>
      </c>
      <c r="L96" s="546"/>
      <c r="M96" s="546"/>
      <c r="N96" s="546"/>
      <c r="O96" s="546"/>
      <c r="P96" s="333"/>
      <c r="Q96" s="333"/>
      <c r="R96" s="543" t="s">
        <v>308</v>
      </c>
      <c r="S96" s="543"/>
      <c r="T96" s="546" t="s">
        <v>310</v>
      </c>
      <c r="U96" s="546"/>
      <c r="V96" s="546"/>
      <c r="W96" s="546"/>
      <c r="X96" s="546"/>
      <c r="Y96" s="546"/>
      <c r="Z96" s="334"/>
      <c r="AA96" s="334"/>
      <c r="AB96" s="543" t="s">
        <v>308</v>
      </c>
      <c r="AC96" s="544"/>
    </row>
    <row r="97" spans="2:40" ht="35.1" customHeight="1">
      <c r="B97" s="388" t="s">
        <v>823</v>
      </c>
      <c r="C97" s="389"/>
      <c r="D97" s="389"/>
      <c r="E97" s="389"/>
      <c r="F97" s="722" t="s">
        <v>825</v>
      </c>
      <c r="G97" s="723"/>
      <c r="H97" s="723"/>
      <c r="I97" s="723"/>
      <c r="J97" s="724"/>
      <c r="K97" s="749" t="s">
        <v>911</v>
      </c>
      <c r="L97" s="749"/>
      <c r="M97" s="749"/>
      <c r="N97" s="749"/>
      <c r="O97" s="749"/>
      <c r="P97" s="749"/>
      <c r="Q97" s="749"/>
      <c r="R97" s="749"/>
      <c r="S97" s="749"/>
      <c r="T97" s="749"/>
      <c r="U97" s="749"/>
      <c r="V97" s="725" t="s">
        <v>827</v>
      </c>
      <c r="W97" s="726"/>
      <c r="X97" s="726"/>
      <c r="Y97" s="537" t="str">
        <f>K83</f>
        <v>人事部经理</v>
      </c>
      <c r="Z97" s="537"/>
      <c r="AA97" s="537"/>
      <c r="AB97" s="537"/>
      <c r="AC97" s="538"/>
      <c r="AF97" s="346" t="s">
        <v>857</v>
      </c>
      <c r="AG97" s="113"/>
      <c r="AH97" s="113"/>
      <c r="AI97" s="113"/>
      <c r="AJ97" s="113"/>
      <c r="AK97" s="113"/>
      <c r="AL97" s="113"/>
      <c r="AM97" s="113"/>
      <c r="AN97" s="113"/>
    </row>
    <row r="98" spans="2:40" ht="35.1" customHeight="1">
      <c r="B98" s="375"/>
      <c r="C98" s="376"/>
      <c r="D98" s="376"/>
      <c r="E98" s="376"/>
      <c r="F98" s="722" t="s">
        <v>826</v>
      </c>
      <c r="G98" s="723"/>
      <c r="H98" s="723"/>
      <c r="I98" s="723"/>
      <c r="J98" s="724"/>
      <c r="K98" s="412" t="s">
        <v>912</v>
      </c>
      <c r="L98" s="412"/>
      <c r="M98" s="412"/>
      <c r="N98" s="412"/>
      <c r="O98" s="412"/>
      <c r="P98" s="412"/>
      <c r="Q98" s="412"/>
      <c r="R98" s="412"/>
      <c r="S98" s="412"/>
      <c r="T98" s="412"/>
      <c r="U98" s="412"/>
      <c r="V98" s="725" t="s">
        <v>828</v>
      </c>
      <c r="W98" s="726"/>
      <c r="X98" s="726"/>
      <c r="Y98" s="415" t="s">
        <v>913</v>
      </c>
      <c r="Z98" s="416"/>
      <c r="AA98" s="416"/>
      <c r="AB98" s="416"/>
      <c r="AC98" s="418"/>
      <c r="AF98" s="345"/>
      <c r="AG98" s="109"/>
      <c r="AH98" s="109"/>
      <c r="AI98" s="109"/>
      <c r="AJ98" s="109"/>
      <c r="AK98" s="109"/>
      <c r="AL98" s="109"/>
      <c r="AM98" s="109"/>
      <c r="AN98" s="109"/>
    </row>
    <row r="99" spans="2:40" ht="30" customHeight="1">
      <c r="B99" s="727" t="s">
        <v>824</v>
      </c>
      <c r="C99" s="728"/>
      <c r="D99" s="728"/>
      <c r="E99" s="729"/>
      <c r="F99" s="597" t="s">
        <v>829</v>
      </c>
      <c r="G99" s="598"/>
      <c r="H99" s="598"/>
      <c r="I99" s="598"/>
      <c r="J99" s="598"/>
      <c r="K99" s="736">
        <v>86000</v>
      </c>
      <c r="L99" s="736"/>
      <c r="M99" s="736"/>
      <c r="N99" s="736"/>
      <c r="O99" s="736"/>
      <c r="P99" s="737"/>
      <c r="Q99" s="330" t="s">
        <v>830</v>
      </c>
      <c r="R99" s="726" t="s">
        <v>831</v>
      </c>
      <c r="S99" s="598"/>
      <c r="T99" s="598"/>
      <c r="U99" s="598"/>
      <c r="V99" s="598"/>
      <c r="W99" s="736">
        <v>84321</v>
      </c>
      <c r="X99" s="736"/>
      <c r="Y99" s="736"/>
      <c r="Z99" s="736"/>
      <c r="AA99" s="737"/>
      <c r="AB99" s="738" t="str">
        <f>IF(Q99="","",Q99)</f>
        <v>元</v>
      </c>
      <c r="AC99" s="739"/>
      <c r="AF99" s="346" t="s">
        <v>853</v>
      </c>
      <c r="AG99" s="113"/>
      <c r="AH99" s="113"/>
      <c r="AI99" s="113"/>
      <c r="AJ99" s="113"/>
      <c r="AK99" s="113"/>
      <c r="AL99" s="113"/>
      <c r="AM99" s="113"/>
      <c r="AN99" s="113"/>
    </row>
    <row r="100" spans="2:40" ht="30" customHeight="1">
      <c r="B100" s="730"/>
      <c r="C100" s="731"/>
      <c r="D100" s="731"/>
      <c r="E100" s="732"/>
      <c r="F100" s="740" t="s">
        <v>276</v>
      </c>
      <c r="G100" s="740"/>
      <c r="H100" s="740"/>
      <c r="I100" s="740"/>
      <c r="J100" s="740"/>
      <c r="K100" s="740"/>
      <c r="L100" s="740"/>
      <c r="M100" s="331">
        <v>1</v>
      </c>
      <c r="N100" s="741" t="str">
        <f>IF(Q99="","",Q99)</f>
        <v>元</v>
      </c>
      <c r="O100" s="741"/>
      <c r="P100" s="332" t="s">
        <v>832</v>
      </c>
      <c r="Q100" s="371">
        <v>20.226600000000001</v>
      </c>
      <c r="R100" s="371"/>
      <c r="S100" s="371"/>
      <c r="T100" s="335" t="s">
        <v>307</v>
      </c>
      <c r="U100" s="326"/>
      <c r="V100" s="326"/>
      <c r="W100" s="326"/>
      <c r="X100" s="326"/>
      <c r="Y100" s="326"/>
      <c r="Z100" s="326"/>
      <c r="AA100" s="324"/>
      <c r="AB100" s="324"/>
      <c r="AC100" s="110"/>
      <c r="AF100" s="346" t="s">
        <v>854</v>
      </c>
      <c r="AG100" s="113"/>
      <c r="AH100" s="113"/>
      <c r="AI100" s="113"/>
      <c r="AJ100" s="113"/>
      <c r="AK100" s="113"/>
      <c r="AL100" s="113"/>
      <c r="AM100" s="113"/>
      <c r="AN100" s="113"/>
    </row>
    <row r="101" spans="2:40" ht="30" customHeight="1" thickBot="1">
      <c r="B101" s="733"/>
      <c r="C101" s="734"/>
      <c r="D101" s="734"/>
      <c r="E101" s="735"/>
      <c r="F101" s="742" t="s">
        <v>833</v>
      </c>
      <c r="G101" s="743"/>
      <c r="H101" s="743"/>
      <c r="I101" s="743"/>
      <c r="J101" s="743"/>
      <c r="K101" s="744">
        <f>IF(OR(K99="",Q100=""),"",K99*Q100)</f>
        <v>1739487.6</v>
      </c>
      <c r="L101" s="744"/>
      <c r="M101" s="744"/>
      <c r="N101" s="744"/>
      <c r="O101" s="744"/>
      <c r="P101" s="745"/>
      <c r="Q101" s="336" t="s">
        <v>307</v>
      </c>
      <c r="R101" s="746" t="s">
        <v>834</v>
      </c>
      <c r="S101" s="743"/>
      <c r="T101" s="743"/>
      <c r="U101" s="743"/>
      <c r="V101" s="743"/>
      <c r="W101" s="744">
        <f>IF(OR(W99="",Q100=""),"",W99*Q100)</f>
        <v>1705527.1386000002</v>
      </c>
      <c r="X101" s="744"/>
      <c r="Y101" s="744"/>
      <c r="Z101" s="744"/>
      <c r="AA101" s="745"/>
      <c r="AB101" s="747" t="str">
        <f>IF(Q101="","",Q101)</f>
        <v>円</v>
      </c>
      <c r="AC101" s="748"/>
      <c r="AF101" s="346" t="s">
        <v>855</v>
      </c>
      <c r="AG101" s="325"/>
      <c r="AH101" s="325"/>
      <c r="AI101" s="325"/>
      <c r="AJ101" s="325"/>
      <c r="AK101" s="325"/>
      <c r="AL101" s="325"/>
      <c r="AM101" s="325"/>
      <c r="AN101" s="325"/>
    </row>
    <row r="102" spans="2:40" ht="9" customHeight="1">
      <c r="B102" s="408" t="s">
        <v>260</v>
      </c>
      <c r="C102" s="408"/>
      <c r="D102" s="408"/>
      <c r="E102" s="408"/>
      <c r="F102" s="408"/>
      <c r="G102" s="408"/>
      <c r="H102" s="408"/>
      <c r="I102" s="408"/>
      <c r="J102" s="408"/>
      <c r="K102" s="408"/>
      <c r="L102" s="408"/>
      <c r="M102" s="408"/>
      <c r="N102" s="408"/>
      <c r="O102" s="408"/>
      <c r="P102" s="408"/>
      <c r="Q102" s="408"/>
      <c r="R102" s="408"/>
      <c r="S102" s="408"/>
      <c r="T102" s="408"/>
      <c r="U102" s="408"/>
      <c r="V102" s="408"/>
      <c r="W102" s="408"/>
      <c r="X102" s="408"/>
      <c r="Y102" s="408"/>
      <c r="Z102" s="408"/>
      <c r="AA102" s="408"/>
      <c r="AB102" s="408"/>
      <c r="AC102" s="408"/>
    </row>
    <row r="103" spans="2:40" ht="17.25" thickBot="1">
      <c r="B103" s="539"/>
      <c r="C103" s="539"/>
      <c r="D103" s="539"/>
      <c r="E103" s="539"/>
      <c r="F103" s="539"/>
      <c r="G103" s="539"/>
      <c r="H103" s="539"/>
      <c r="I103" s="539"/>
      <c r="J103" s="539"/>
      <c r="K103" s="539"/>
      <c r="L103" s="539"/>
      <c r="M103" s="539"/>
      <c r="N103" s="539"/>
      <c r="O103" s="539"/>
      <c r="P103" s="539"/>
      <c r="Q103" s="539"/>
      <c r="R103" s="539"/>
      <c r="S103" s="539"/>
      <c r="T103" s="539"/>
      <c r="U103" s="539"/>
      <c r="V103" s="539"/>
      <c r="W103" s="539"/>
      <c r="X103" s="539"/>
      <c r="Y103" s="539"/>
      <c r="Z103" s="539"/>
      <c r="AA103" s="539"/>
      <c r="AB103" s="539"/>
      <c r="AC103" s="539"/>
    </row>
    <row r="104" spans="2:40" ht="15.95" customHeight="1">
      <c r="B104" s="372" t="s">
        <v>837</v>
      </c>
      <c r="C104" s="373"/>
      <c r="D104" s="373"/>
      <c r="E104" s="373"/>
      <c r="F104" s="374"/>
      <c r="G104" s="378" t="s">
        <v>838</v>
      </c>
      <c r="H104" s="373"/>
      <c r="I104" s="373"/>
      <c r="J104" s="373"/>
      <c r="K104" s="373"/>
      <c r="L104" s="374"/>
      <c r="M104" s="378" t="s">
        <v>839</v>
      </c>
      <c r="N104" s="373"/>
      <c r="O104" s="373"/>
      <c r="P104" s="373"/>
      <c r="Q104" s="373"/>
      <c r="R104" s="374"/>
      <c r="S104" s="378" t="s">
        <v>840</v>
      </c>
      <c r="T104" s="373"/>
      <c r="U104" s="373"/>
      <c r="V104" s="373"/>
      <c r="W104" s="373"/>
      <c r="X104" s="374"/>
      <c r="Y104" s="378" t="s">
        <v>841</v>
      </c>
      <c r="Z104" s="373"/>
      <c r="AA104" s="373"/>
      <c r="AB104" s="373"/>
      <c r="AC104" s="380"/>
    </row>
    <row r="105" spans="2:40" ht="15.95" customHeight="1">
      <c r="B105" s="375"/>
      <c r="C105" s="376"/>
      <c r="D105" s="376"/>
      <c r="E105" s="376"/>
      <c r="F105" s="377"/>
      <c r="G105" s="379"/>
      <c r="H105" s="376"/>
      <c r="I105" s="376"/>
      <c r="J105" s="376"/>
      <c r="K105" s="376"/>
      <c r="L105" s="377"/>
      <c r="M105" s="379"/>
      <c r="N105" s="376"/>
      <c r="O105" s="376"/>
      <c r="P105" s="376"/>
      <c r="Q105" s="376"/>
      <c r="R105" s="377"/>
      <c r="S105" s="379"/>
      <c r="T105" s="376"/>
      <c r="U105" s="376"/>
      <c r="V105" s="376"/>
      <c r="W105" s="376"/>
      <c r="X105" s="377"/>
      <c r="Y105" s="379"/>
      <c r="Z105" s="376"/>
      <c r="AA105" s="376"/>
      <c r="AB105" s="376"/>
      <c r="AC105" s="381"/>
    </row>
    <row r="106" spans="2:40" ht="18" customHeight="1">
      <c r="B106" s="478">
        <v>44024</v>
      </c>
      <c r="C106" s="479"/>
      <c r="D106" s="479"/>
      <c r="E106" s="479"/>
      <c r="F106" s="480"/>
      <c r="G106" s="481">
        <v>44032</v>
      </c>
      <c r="H106" s="479"/>
      <c r="I106" s="479"/>
      <c r="J106" s="479"/>
      <c r="K106" s="479"/>
      <c r="L106" s="480"/>
      <c r="M106" s="415" t="s">
        <v>914</v>
      </c>
      <c r="N106" s="416"/>
      <c r="O106" s="416"/>
      <c r="P106" s="416"/>
      <c r="Q106" s="416"/>
      <c r="R106" s="417"/>
      <c r="S106" s="415" t="s">
        <v>915</v>
      </c>
      <c r="T106" s="416"/>
      <c r="U106" s="416"/>
      <c r="V106" s="416"/>
      <c r="W106" s="416"/>
      <c r="X106" s="417"/>
      <c r="Y106" s="415" t="str">
        <f>IF(OR(B106="",G106=""),"",G106-B106 &amp; "天")</f>
        <v>8天</v>
      </c>
      <c r="Z106" s="416"/>
      <c r="AA106" s="416"/>
      <c r="AB106" s="416"/>
      <c r="AC106" s="418"/>
      <c r="AF106" s="257" t="s">
        <v>318</v>
      </c>
    </row>
    <row r="107" spans="2:40" ht="18" customHeight="1">
      <c r="B107" s="478">
        <v>44390</v>
      </c>
      <c r="C107" s="479"/>
      <c r="D107" s="479"/>
      <c r="E107" s="479"/>
      <c r="F107" s="480"/>
      <c r="G107" s="481">
        <v>44400</v>
      </c>
      <c r="H107" s="479"/>
      <c r="I107" s="479"/>
      <c r="J107" s="479"/>
      <c r="K107" s="479"/>
      <c r="L107" s="480"/>
      <c r="M107" s="415" t="s">
        <v>914</v>
      </c>
      <c r="N107" s="416"/>
      <c r="O107" s="416"/>
      <c r="P107" s="416"/>
      <c r="Q107" s="416"/>
      <c r="R107" s="417"/>
      <c r="S107" s="415" t="s">
        <v>915</v>
      </c>
      <c r="T107" s="416"/>
      <c r="U107" s="416"/>
      <c r="V107" s="416"/>
      <c r="W107" s="416"/>
      <c r="X107" s="417"/>
      <c r="Y107" s="415" t="str">
        <f t="shared" ref="Y107:Y109" si="0">IF(OR(B107="",G107=""),"",G107-B107 &amp; "天")</f>
        <v>10天</v>
      </c>
      <c r="Z107" s="416"/>
      <c r="AA107" s="416"/>
      <c r="AB107" s="416"/>
      <c r="AC107" s="418"/>
      <c r="AF107" s="360" t="s">
        <v>319</v>
      </c>
    </row>
    <row r="108" spans="2:40" ht="18" customHeight="1">
      <c r="B108" s="478"/>
      <c r="C108" s="479"/>
      <c r="D108" s="479"/>
      <c r="E108" s="479"/>
      <c r="F108" s="480"/>
      <c r="G108" s="481"/>
      <c r="H108" s="479"/>
      <c r="I108" s="479"/>
      <c r="J108" s="479"/>
      <c r="K108" s="479"/>
      <c r="L108" s="480"/>
      <c r="M108" s="415"/>
      <c r="N108" s="416"/>
      <c r="O108" s="416"/>
      <c r="P108" s="416"/>
      <c r="Q108" s="416"/>
      <c r="R108" s="417"/>
      <c r="S108" s="415"/>
      <c r="T108" s="416"/>
      <c r="U108" s="416"/>
      <c r="V108" s="416"/>
      <c r="W108" s="416"/>
      <c r="X108" s="417"/>
      <c r="Y108" s="415" t="str">
        <f t="shared" si="0"/>
        <v/>
      </c>
      <c r="Z108" s="416"/>
      <c r="AA108" s="416"/>
      <c r="AB108" s="416"/>
      <c r="AC108" s="418"/>
      <c r="AF108" s="361" t="s">
        <v>321</v>
      </c>
    </row>
    <row r="109" spans="2:40" ht="18" customHeight="1">
      <c r="B109" s="478"/>
      <c r="C109" s="479"/>
      <c r="D109" s="479"/>
      <c r="E109" s="479"/>
      <c r="F109" s="480"/>
      <c r="G109" s="481"/>
      <c r="H109" s="479"/>
      <c r="I109" s="479"/>
      <c r="J109" s="479"/>
      <c r="K109" s="479"/>
      <c r="L109" s="480"/>
      <c r="M109" s="415"/>
      <c r="N109" s="416"/>
      <c r="O109" s="416"/>
      <c r="P109" s="416"/>
      <c r="Q109" s="416"/>
      <c r="R109" s="417"/>
      <c r="S109" s="415"/>
      <c r="T109" s="416"/>
      <c r="U109" s="416"/>
      <c r="V109" s="416"/>
      <c r="W109" s="416"/>
      <c r="X109" s="417"/>
      <c r="Y109" s="415" t="str">
        <f t="shared" si="0"/>
        <v/>
      </c>
      <c r="Z109" s="416"/>
      <c r="AA109" s="416"/>
      <c r="AB109" s="416"/>
      <c r="AC109" s="418"/>
      <c r="AF109" s="360" t="s">
        <v>320</v>
      </c>
    </row>
    <row r="110" spans="2:40" ht="13.5" customHeight="1">
      <c r="B110" s="484" t="s">
        <v>91</v>
      </c>
      <c r="C110" s="485"/>
      <c r="D110" s="485"/>
      <c r="E110" s="485"/>
      <c r="F110" s="485"/>
      <c r="G110" s="485"/>
      <c r="H110" s="488">
        <f>IF(OR(B106="",G106=""),"",COUNT(B106:B109))</f>
        <v>2</v>
      </c>
      <c r="I110" s="488"/>
      <c r="J110" s="488"/>
      <c r="K110" s="490" t="s">
        <v>253</v>
      </c>
      <c r="L110" s="490"/>
      <c r="M110" s="490"/>
      <c r="N110" s="490"/>
      <c r="O110" s="490"/>
      <c r="P110" s="490"/>
      <c r="Q110" s="490"/>
      <c r="R110" s="490"/>
      <c r="S110" s="490"/>
      <c r="T110" s="490" t="s">
        <v>254</v>
      </c>
      <c r="U110" s="490"/>
      <c r="V110" s="490"/>
      <c r="W110" s="490"/>
      <c r="X110" s="490"/>
      <c r="Y110" s="490"/>
      <c r="Z110" s="490"/>
      <c r="AA110" s="490"/>
      <c r="AB110" s="490"/>
      <c r="AC110" s="492"/>
    </row>
    <row r="111" spans="2:40" ht="17.25" thickBot="1">
      <c r="B111" s="486"/>
      <c r="C111" s="487"/>
      <c r="D111" s="487"/>
      <c r="E111" s="487"/>
      <c r="F111" s="487"/>
      <c r="G111" s="487"/>
      <c r="H111" s="489"/>
      <c r="I111" s="489"/>
      <c r="J111" s="489"/>
      <c r="K111" s="491"/>
      <c r="L111" s="491"/>
      <c r="M111" s="491"/>
      <c r="N111" s="491"/>
      <c r="O111" s="491"/>
      <c r="P111" s="491"/>
      <c r="Q111" s="491"/>
      <c r="R111" s="491"/>
      <c r="S111" s="491"/>
      <c r="T111" s="491"/>
      <c r="U111" s="491"/>
      <c r="V111" s="491"/>
      <c r="W111" s="491"/>
      <c r="X111" s="491"/>
      <c r="Y111" s="491"/>
      <c r="Z111" s="491"/>
      <c r="AA111" s="491"/>
      <c r="AB111" s="491"/>
      <c r="AC111" s="493"/>
    </row>
    <row r="112" spans="2:40" ht="9" customHeight="1">
      <c r="B112" s="494" t="s">
        <v>705</v>
      </c>
      <c r="C112" s="408"/>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row>
    <row r="113" spans="2:29" ht="18" customHeight="1" thickBot="1">
      <c r="B113" s="408"/>
      <c r="C113" s="408"/>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row>
    <row r="114" spans="2:29" ht="15" customHeight="1">
      <c r="B114" s="510" t="s">
        <v>706</v>
      </c>
      <c r="C114" s="511"/>
      <c r="D114" s="495" t="s">
        <v>707</v>
      </c>
      <c r="E114" s="516"/>
      <c r="F114" s="495" t="s">
        <v>708</v>
      </c>
      <c r="G114" s="496"/>
      <c r="H114" s="501" t="s">
        <v>709</v>
      </c>
      <c r="I114" s="502"/>
      <c r="J114" s="503"/>
      <c r="K114" s="521" t="s">
        <v>710</v>
      </c>
      <c r="L114" s="373"/>
      <c r="M114" s="373"/>
      <c r="N114" s="374"/>
      <c r="O114" s="521" t="s">
        <v>711</v>
      </c>
      <c r="P114" s="373"/>
      <c r="Q114" s="373"/>
      <c r="R114" s="373"/>
      <c r="S114" s="373"/>
      <c r="T114" s="374"/>
      <c r="U114" s="521" t="s">
        <v>712</v>
      </c>
      <c r="V114" s="373"/>
      <c r="W114" s="373"/>
      <c r="X114" s="373"/>
      <c r="Y114" s="374"/>
      <c r="Z114" s="378" t="s">
        <v>713</v>
      </c>
      <c r="AA114" s="373"/>
      <c r="AB114" s="373"/>
      <c r="AC114" s="380"/>
    </row>
    <row r="115" spans="2:29">
      <c r="B115" s="512"/>
      <c r="C115" s="513"/>
      <c r="D115" s="517"/>
      <c r="E115" s="518"/>
      <c r="F115" s="497"/>
      <c r="G115" s="498"/>
      <c r="H115" s="504"/>
      <c r="I115" s="505"/>
      <c r="J115" s="506"/>
      <c r="K115" s="522"/>
      <c r="L115" s="392"/>
      <c r="M115" s="392"/>
      <c r="N115" s="393"/>
      <c r="O115" s="522"/>
      <c r="P115" s="392"/>
      <c r="Q115" s="392"/>
      <c r="R115" s="392"/>
      <c r="S115" s="392"/>
      <c r="T115" s="393"/>
      <c r="U115" s="522"/>
      <c r="V115" s="392"/>
      <c r="W115" s="392"/>
      <c r="X115" s="392"/>
      <c r="Y115" s="393"/>
      <c r="Z115" s="522"/>
      <c r="AA115" s="392"/>
      <c r="AB115" s="392"/>
      <c r="AC115" s="523"/>
    </row>
    <row r="116" spans="2:29">
      <c r="B116" s="514"/>
      <c r="C116" s="515"/>
      <c r="D116" s="519"/>
      <c r="E116" s="520"/>
      <c r="F116" s="499"/>
      <c r="G116" s="500"/>
      <c r="H116" s="507"/>
      <c r="I116" s="508"/>
      <c r="J116" s="509"/>
      <c r="K116" s="522"/>
      <c r="L116" s="392"/>
      <c r="M116" s="392"/>
      <c r="N116" s="393"/>
      <c r="O116" s="379"/>
      <c r="P116" s="376"/>
      <c r="Q116" s="376"/>
      <c r="R116" s="376"/>
      <c r="S116" s="376"/>
      <c r="T116" s="377"/>
      <c r="U116" s="379"/>
      <c r="V116" s="376"/>
      <c r="W116" s="376"/>
      <c r="X116" s="376"/>
      <c r="Y116" s="377"/>
      <c r="Z116" s="379"/>
      <c r="AA116" s="376"/>
      <c r="AB116" s="376"/>
      <c r="AC116" s="381"/>
    </row>
    <row r="117" spans="2:29" ht="15.95" customHeight="1">
      <c r="B117" s="439"/>
      <c r="C117" s="412"/>
      <c r="D117" s="412"/>
      <c r="E117" s="412"/>
      <c r="F117" s="477"/>
      <c r="G117" s="477"/>
      <c r="H117" s="482"/>
      <c r="I117" s="482"/>
      <c r="J117" s="482"/>
      <c r="K117" s="208" t="s">
        <v>96</v>
      </c>
      <c r="L117" s="209" t="s">
        <v>714</v>
      </c>
      <c r="M117" s="210" t="s">
        <v>96</v>
      </c>
      <c r="N117" s="211" t="s">
        <v>715</v>
      </c>
      <c r="O117" s="412"/>
      <c r="P117" s="412"/>
      <c r="Q117" s="412"/>
      <c r="R117" s="412"/>
      <c r="S117" s="412"/>
      <c r="T117" s="412"/>
      <c r="U117" s="412"/>
      <c r="V117" s="412"/>
      <c r="W117" s="412"/>
      <c r="X117" s="412"/>
      <c r="Y117" s="412"/>
      <c r="Z117" s="412"/>
      <c r="AA117" s="412"/>
      <c r="AB117" s="412"/>
      <c r="AC117" s="483"/>
    </row>
    <row r="118" spans="2:29" ht="15.95" customHeight="1">
      <c r="B118" s="439"/>
      <c r="C118" s="412"/>
      <c r="D118" s="412"/>
      <c r="E118" s="412"/>
      <c r="F118" s="477"/>
      <c r="G118" s="477"/>
      <c r="H118" s="482"/>
      <c r="I118" s="482"/>
      <c r="J118" s="482"/>
      <c r="K118" s="208" t="s">
        <v>96</v>
      </c>
      <c r="L118" s="209" t="s">
        <v>714</v>
      </c>
      <c r="M118" s="210" t="s">
        <v>96</v>
      </c>
      <c r="N118" s="211" t="s">
        <v>715</v>
      </c>
      <c r="O118" s="412"/>
      <c r="P118" s="412"/>
      <c r="Q118" s="412"/>
      <c r="R118" s="412"/>
      <c r="S118" s="412"/>
      <c r="T118" s="412"/>
      <c r="U118" s="412"/>
      <c r="V118" s="412"/>
      <c r="W118" s="412"/>
      <c r="X118" s="412"/>
      <c r="Y118" s="412"/>
      <c r="Z118" s="412"/>
      <c r="AA118" s="412"/>
      <c r="AB118" s="412"/>
      <c r="AC118" s="483"/>
    </row>
    <row r="119" spans="2:29" ht="15.95" customHeight="1">
      <c r="B119" s="439"/>
      <c r="C119" s="412"/>
      <c r="D119" s="412"/>
      <c r="E119" s="412"/>
      <c r="F119" s="477"/>
      <c r="G119" s="477"/>
      <c r="H119" s="482"/>
      <c r="I119" s="482"/>
      <c r="J119" s="482"/>
      <c r="K119" s="208" t="s">
        <v>96</v>
      </c>
      <c r="L119" s="209" t="s">
        <v>714</v>
      </c>
      <c r="M119" s="210" t="s">
        <v>96</v>
      </c>
      <c r="N119" s="211" t="s">
        <v>715</v>
      </c>
      <c r="O119" s="412"/>
      <c r="P119" s="412"/>
      <c r="Q119" s="412"/>
      <c r="R119" s="412"/>
      <c r="S119" s="412"/>
      <c r="T119" s="412"/>
      <c r="U119" s="412"/>
      <c r="V119" s="412"/>
      <c r="W119" s="412"/>
      <c r="X119" s="412"/>
      <c r="Y119" s="412"/>
      <c r="Z119" s="412"/>
      <c r="AA119" s="412"/>
      <c r="AB119" s="412"/>
      <c r="AC119" s="483"/>
    </row>
    <row r="120" spans="2:29" ht="15.95" customHeight="1" thickBot="1">
      <c r="B120" s="458"/>
      <c r="C120" s="459"/>
      <c r="D120" s="459"/>
      <c r="E120" s="459"/>
      <c r="F120" s="617"/>
      <c r="G120" s="617"/>
      <c r="H120" s="618"/>
      <c r="I120" s="618"/>
      <c r="J120" s="618"/>
      <c r="K120" s="212" t="s">
        <v>96</v>
      </c>
      <c r="L120" s="213" t="s">
        <v>714</v>
      </c>
      <c r="M120" s="214" t="s">
        <v>96</v>
      </c>
      <c r="N120" s="215" t="s">
        <v>715</v>
      </c>
      <c r="O120" s="459"/>
      <c r="P120" s="459"/>
      <c r="Q120" s="459"/>
      <c r="R120" s="459"/>
      <c r="S120" s="459"/>
      <c r="T120" s="459"/>
      <c r="U120" s="459"/>
      <c r="V120" s="459"/>
      <c r="W120" s="459"/>
      <c r="X120" s="459"/>
      <c r="Y120" s="459"/>
      <c r="Z120" s="459"/>
      <c r="AA120" s="459"/>
      <c r="AB120" s="459"/>
      <c r="AC120" s="619"/>
    </row>
    <row r="121" spans="2:29" ht="9" customHeight="1">
      <c r="B121" s="408" t="s">
        <v>843</v>
      </c>
      <c r="C121" s="408"/>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row>
    <row r="122" spans="2:29">
      <c r="B122" s="408"/>
      <c r="C122" s="408"/>
      <c r="D122" s="408"/>
      <c r="E122" s="408"/>
      <c r="F122" s="408"/>
      <c r="G122" s="408"/>
      <c r="H122" s="408"/>
      <c r="I122" s="408"/>
      <c r="J122" s="408"/>
      <c r="K122" s="408"/>
      <c r="L122" s="408"/>
      <c r="M122" s="408"/>
      <c r="N122" s="408"/>
      <c r="O122" s="408"/>
      <c r="P122" s="408"/>
      <c r="Q122" s="408"/>
      <c r="R122" s="408"/>
      <c r="S122" s="408"/>
      <c r="T122" s="408"/>
      <c r="U122" s="408"/>
      <c r="V122" s="408"/>
      <c r="W122" s="408"/>
      <c r="X122" s="408"/>
      <c r="Y122" s="408"/>
      <c r="Z122" s="408"/>
      <c r="AA122" s="408"/>
      <c r="AB122" s="408"/>
      <c r="AC122" s="408"/>
    </row>
    <row r="123" spans="2:29">
      <c r="B123" s="470" t="s">
        <v>844</v>
      </c>
      <c r="C123" s="470"/>
      <c r="D123" s="470"/>
      <c r="E123" s="470"/>
      <c r="F123" s="470"/>
      <c r="G123" s="470"/>
      <c r="H123" s="470"/>
      <c r="I123" s="470"/>
      <c r="J123" s="470"/>
      <c r="K123" s="470"/>
      <c r="L123" s="470"/>
      <c r="M123" s="470"/>
      <c r="N123" s="470"/>
      <c r="O123" s="470"/>
      <c r="P123" s="470"/>
      <c r="Q123" s="470"/>
      <c r="R123" s="470"/>
      <c r="S123" s="470"/>
      <c r="T123" s="470"/>
      <c r="U123" s="470"/>
      <c r="V123" s="470"/>
      <c r="W123" s="470"/>
      <c r="X123" s="470"/>
      <c r="Y123" s="470"/>
      <c r="Z123" s="470"/>
      <c r="AA123" s="13"/>
      <c r="AB123" s="13"/>
      <c r="AC123" s="13"/>
    </row>
    <row r="124" spans="2:29" ht="9" customHeight="1">
      <c r="B124" s="13"/>
      <c r="C124" s="13"/>
      <c r="D124" s="13"/>
      <c r="E124" s="13"/>
      <c r="F124" s="13"/>
      <c r="G124" s="13"/>
      <c r="H124" s="13"/>
      <c r="I124" s="13"/>
      <c r="J124" s="13"/>
      <c r="K124" s="13"/>
      <c r="L124" s="13"/>
      <c r="M124" s="13"/>
      <c r="N124" s="13"/>
      <c r="O124" s="111"/>
      <c r="P124" s="408" t="s">
        <v>24</v>
      </c>
      <c r="Q124" s="408"/>
      <c r="R124" s="408"/>
      <c r="S124" s="476">
        <v>2023</v>
      </c>
      <c r="T124" s="476"/>
      <c r="U124" s="476"/>
      <c r="V124" s="472" t="s">
        <v>1</v>
      </c>
      <c r="W124" s="476">
        <v>4</v>
      </c>
      <c r="X124" s="476"/>
      <c r="Y124" s="472" t="s">
        <v>2</v>
      </c>
      <c r="Z124" s="476">
        <v>28</v>
      </c>
      <c r="AA124" s="476"/>
      <c r="AB124" s="472" t="s">
        <v>3</v>
      </c>
      <c r="AC124" s="104"/>
    </row>
    <row r="125" spans="2:29">
      <c r="B125" s="13"/>
      <c r="C125" s="13"/>
      <c r="D125" s="13"/>
      <c r="E125" s="13"/>
      <c r="F125" s="13"/>
      <c r="G125" s="13"/>
      <c r="H125" s="13"/>
      <c r="I125" s="13"/>
      <c r="J125" s="13"/>
      <c r="K125" s="13"/>
      <c r="L125" s="13"/>
      <c r="M125" s="13"/>
      <c r="N125" s="13"/>
      <c r="O125" s="111"/>
      <c r="P125" s="408"/>
      <c r="Q125" s="408"/>
      <c r="R125" s="408"/>
      <c r="S125" s="476"/>
      <c r="T125" s="476"/>
      <c r="U125" s="476"/>
      <c r="V125" s="472"/>
      <c r="W125" s="476"/>
      <c r="X125" s="476"/>
      <c r="Y125" s="472"/>
      <c r="Z125" s="476"/>
      <c r="AA125" s="476"/>
      <c r="AB125" s="472"/>
      <c r="AC125" s="104"/>
    </row>
    <row r="126" spans="2:29">
      <c r="B126" s="13"/>
      <c r="C126" s="13"/>
      <c r="D126" s="13"/>
      <c r="E126" s="13"/>
      <c r="F126" s="13"/>
      <c r="G126" s="13"/>
      <c r="H126" s="13"/>
      <c r="I126" s="13"/>
      <c r="J126" s="13"/>
      <c r="K126" s="13"/>
      <c r="L126" s="13"/>
      <c r="M126" s="13"/>
      <c r="N126" s="13"/>
      <c r="O126" s="112"/>
      <c r="P126" s="470" t="s">
        <v>25</v>
      </c>
      <c r="Q126" s="470"/>
      <c r="R126" s="470"/>
      <c r="S126" s="16"/>
      <c r="T126" s="16"/>
      <c r="U126" s="471" t="s">
        <v>6</v>
      </c>
      <c r="V126" s="471"/>
      <c r="W126" s="471"/>
      <c r="X126" s="471" t="s">
        <v>7</v>
      </c>
      <c r="Y126" s="471"/>
      <c r="Z126" s="471"/>
      <c r="AA126" s="471" t="s">
        <v>8</v>
      </c>
      <c r="AB126" s="471"/>
      <c r="AC126" s="471"/>
    </row>
    <row r="127" spans="2:29" ht="9" customHeight="1">
      <c r="B127" s="13"/>
      <c r="C127" s="13"/>
      <c r="D127" s="13"/>
      <c r="E127" s="13"/>
      <c r="F127" s="13"/>
      <c r="G127" s="13"/>
      <c r="H127" s="13"/>
      <c r="I127" s="13"/>
      <c r="J127" s="13"/>
      <c r="K127" s="13"/>
      <c r="L127" s="13"/>
      <c r="M127" s="13"/>
      <c r="N127" s="13"/>
      <c r="O127" s="111"/>
      <c r="P127" s="472" t="s">
        <v>26</v>
      </c>
      <c r="Q127" s="472"/>
      <c r="R127" s="472"/>
      <c r="S127" s="97"/>
      <c r="T127" s="13"/>
      <c r="U127" s="13"/>
      <c r="V127" s="13"/>
      <c r="W127" s="13"/>
      <c r="X127" s="13"/>
      <c r="Y127" s="13"/>
      <c r="Z127" s="13"/>
      <c r="AA127" s="13"/>
      <c r="AB127" s="13"/>
      <c r="AC127" s="13"/>
    </row>
    <row r="128" spans="2:29">
      <c r="B128" s="13"/>
      <c r="C128" s="13"/>
      <c r="D128" s="13"/>
      <c r="E128" s="13"/>
      <c r="F128" s="13"/>
      <c r="G128" s="13"/>
      <c r="H128" s="13"/>
      <c r="I128" s="13"/>
      <c r="J128" s="13"/>
      <c r="K128" s="13"/>
      <c r="L128" s="13"/>
      <c r="M128" s="13"/>
      <c r="N128" s="13"/>
      <c r="O128" s="111"/>
      <c r="P128" s="472"/>
      <c r="Q128" s="472"/>
      <c r="R128" s="472"/>
      <c r="S128" s="473"/>
      <c r="T128" s="473"/>
      <c r="U128" s="473"/>
      <c r="V128" s="473"/>
      <c r="W128" s="473"/>
      <c r="X128" s="473"/>
      <c r="Y128" s="473"/>
      <c r="Z128" s="473"/>
      <c r="AA128" s="473"/>
      <c r="AB128" s="473"/>
      <c r="AC128" s="473"/>
    </row>
    <row r="129" spans="2:29">
      <c r="B129" s="13"/>
      <c r="C129" s="13"/>
      <c r="D129" s="13"/>
      <c r="E129" s="13"/>
      <c r="F129" s="13"/>
      <c r="G129" s="13"/>
      <c r="H129" s="13"/>
      <c r="I129" s="13"/>
      <c r="J129" s="13"/>
      <c r="K129" s="13"/>
      <c r="L129" s="13"/>
      <c r="M129" s="13"/>
      <c r="N129" s="13"/>
      <c r="O129" s="112"/>
      <c r="P129" s="475" t="s">
        <v>27</v>
      </c>
      <c r="Q129" s="475"/>
      <c r="R129" s="475"/>
      <c r="S129" s="474"/>
      <c r="T129" s="474"/>
      <c r="U129" s="474"/>
      <c r="V129" s="474"/>
      <c r="W129" s="474"/>
      <c r="X129" s="474"/>
      <c r="Y129" s="474"/>
      <c r="Z129" s="474"/>
      <c r="AA129" s="474"/>
      <c r="AB129" s="474"/>
      <c r="AC129" s="474"/>
    </row>
    <row r="130" spans="2:29" ht="5.0999999999999996" customHeight="1"/>
    <row r="131" spans="2:29">
      <c r="B131" s="111"/>
      <c r="C131" s="111"/>
      <c r="D131" s="111"/>
      <c r="E131" s="104"/>
      <c r="F131" s="104"/>
      <c r="G131" s="104"/>
      <c r="H131" s="111"/>
      <c r="I131" s="104"/>
      <c r="J131" s="104"/>
      <c r="K131" s="111"/>
      <c r="L131" s="104"/>
      <c r="M131" s="104"/>
      <c r="N131" s="111"/>
      <c r="O131" s="104"/>
      <c r="P131" s="13"/>
      <c r="Q131" s="469" t="s">
        <v>794</v>
      </c>
      <c r="R131" s="469"/>
      <c r="S131" s="469"/>
      <c r="T131" s="469"/>
      <c r="U131" s="469"/>
      <c r="V131" s="469"/>
      <c r="W131" s="469"/>
      <c r="X131" s="469"/>
      <c r="Y131" s="469"/>
      <c r="Z131" s="469"/>
      <c r="AA131" s="469"/>
      <c r="AB131" s="469"/>
      <c r="AC131" s="469"/>
    </row>
    <row r="132" spans="2:29">
      <c r="B132" s="111"/>
      <c r="C132" s="111"/>
      <c r="D132" s="111"/>
      <c r="E132" s="104"/>
      <c r="F132" s="104"/>
      <c r="G132" s="104"/>
      <c r="H132" s="111"/>
      <c r="I132" s="104"/>
      <c r="J132" s="104"/>
      <c r="K132" s="111"/>
      <c r="L132" s="104"/>
      <c r="M132" s="104"/>
      <c r="N132" s="111"/>
      <c r="O132" s="104"/>
      <c r="P132" s="13"/>
      <c r="Q132" s="13"/>
      <c r="R132" s="13"/>
      <c r="S132" s="13"/>
      <c r="T132" s="13"/>
      <c r="U132" s="13"/>
      <c r="V132" s="13"/>
      <c r="W132" s="13"/>
      <c r="X132" s="13"/>
      <c r="Y132" s="13"/>
      <c r="Z132" s="13"/>
      <c r="AA132" s="13"/>
      <c r="AB132" s="13"/>
      <c r="AC132" s="13"/>
    </row>
  </sheetData>
  <sheetProtection algorithmName="SHA-512" hashValue="jiUHUdlH9mqNvNsFt41W9kgab3LY/1vW+fw4coqPB4ax+Y8utCBa4+ZBRCDiit1uHS8PlbcZUG20XCVIGLDKfQ==" saltValue="pzAYbXNXaSUcMq1fWIcUdw==" spinCount="100000" sheet="1" formatCells="0" selectLockedCells="1"/>
  <mergeCells count="321">
    <mergeCell ref="F98:J98"/>
    <mergeCell ref="K98:U98"/>
    <mergeCell ref="V98:X98"/>
    <mergeCell ref="Y98:AC98"/>
    <mergeCell ref="B99:E101"/>
    <mergeCell ref="F99:J99"/>
    <mergeCell ref="K99:P99"/>
    <mergeCell ref="AB99:AC99"/>
    <mergeCell ref="W99:AA99"/>
    <mergeCell ref="R99:V99"/>
    <mergeCell ref="F100:L100"/>
    <mergeCell ref="N100:O100"/>
    <mergeCell ref="F101:J101"/>
    <mergeCell ref="K101:P101"/>
    <mergeCell ref="R101:V101"/>
    <mergeCell ref="W101:AA101"/>
    <mergeCell ref="AB101:AC101"/>
    <mergeCell ref="B97:E98"/>
    <mergeCell ref="F97:J97"/>
    <mergeCell ref="K97:U97"/>
    <mergeCell ref="V97:X97"/>
    <mergeCell ref="F89:L90"/>
    <mergeCell ref="F91:U94"/>
    <mergeCell ref="B78:AC78"/>
    <mergeCell ref="B79:E81"/>
    <mergeCell ref="F79:G81"/>
    <mergeCell ref="H79:J81"/>
    <mergeCell ref="K79:O81"/>
    <mergeCell ref="P79:AC81"/>
    <mergeCell ref="V91:X94"/>
    <mergeCell ref="P83:AC83"/>
    <mergeCell ref="B84:E84"/>
    <mergeCell ref="F84:G84"/>
    <mergeCell ref="H84:J84"/>
    <mergeCell ref="K84:O84"/>
    <mergeCell ref="P84:AC84"/>
    <mergeCell ref="B65:F65"/>
    <mergeCell ref="G65:P65"/>
    <mergeCell ref="Q65:S65"/>
    <mergeCell ref="T65:U65"/>
    <mergeCell ref="X65:Z65"/>
    <mergeCell ref="H61:S61"/>
    <mergeCell ref="T61:X61"/>
    <mergeCell ref="Y61:AC61"/>
    <mergeCell ref="P48:AC49"/>
    <mergeCell ref="N52:O52"/>
    <mergeCell ref="G53:O53"/>
    <mergeCell ref="G54:M54"/>
    <mergeCell ref="N54:O54"/>
    <mergeCell ref="G55:O55"/>
    <mergeCell ref="B56:D56"/>
    <mergeCell ref="G56:I56"/>
    <mergeCell ref="J56:L56"/>
    <mergeCell ref="N56:P56"/>
    <mergeCell ref="R56:U56"/>
    <mergeCell ref="Z64:AB64"/>
    <mergeCell ref="W64:Y64"/>
    <mergeCell ref="P50:AC51"/>
    <mergeCell ref="B62:G62"/>
    <mergeCell ref="H62:S62"/>
    <mergeCell ref="W20:X22"/>
    <mergeCell ref="Y22:Z22"/>
    <mergeCell ref="AA22:AC22"/>
    <mergeCell ref="B23:F23"/>
    <mergeCell ref="J23:K23"/>
    <mergeCell ref="AB23:AC23"/>
    <mergeCell ref="B52:F55"/>
    <mergeCell ref="P52:AC53"/>
    <mergeCell ref="B48:F51"/>
    <mergeCell ref="G41:O41"/>
    <mergeCell ref="G42:M42"/>
    <mergeCell ref="N42:O42"/>
    <mergeCell ref="G43:O43"/>
    <mergeCell ref="G44:M44"/>
    <mergeCell ref="N44:O44"/>
    <mergeCell ref="G45:O45"/>
    <mergeCell ref="G46:M46"/>
    <mergeCell ref="N46:O46"/>
    <mergeCell ref="R23:S23"/>
    <mergeCell ref="L23:P23"/>
    <mergeCell ref="O22:Q22"/>
    <mergeCell ref="O20:Q21"/>
    <mergeCell ref="B20:F22"/>
    <mergeCell ref="G20:N21"/>
    <mergeCell ref="M22:N22"/>
    <mergeCell ref="B32:F35"/>
    <mergeCell ref="G32:O35"/>
    <mergeCell ref="P32:AC35"/>
    <mergeCell ref="B36:F39"/>
    <mergeCell ref="B119:C119"/>
    <mergeCell ref="D119:E119"/>
    <mergeCell ref="F119:G119"/>
    <mergeCell ref="H119:J119"/>
    <mergeCell ref="O119:T119"/>
    <mergeCell ref="U119:Y119"/>
    <mergeCell ref="Z119:AC119"/>
    <mergeCell ref="B44:F47"/>
    <mergeCell ref="P44:AC45"/>
    <mergeCell ref="P46:AC47"/>
    <mergeCell ref="G47:O47"/>
    <mergeCell ref="G48:M48"/>
    <mergeCell ref="N48:O48"/>
    <mergeCell ref="G49:O49"/>
    <mergeCell ref="G50:M50"/>
    <mergeCell ref="N50:O50"/>
    <mergeCell ref="G51:O51"/>
    <mergeCell ref="G52:M52"/>
    <mergeCell ref="V56:AC56"/>
    <mergeCell ref="G12:O13"/>
    <mergeCell ref="P11:V11"/>
    <mergeCell ref="B120:C120"/>
    <mergeCell ref="D120:E120"/>
    <mergeCell ref="F120:G120"/>
    <mergeCell ref="H120:J120"/>
    <mergeCell ref="O120:T120"/>
    <mergeCell ref="U120:Y120"/>
    <mergeCell ref="Z120:AC120"/>
    <mergeCell ref="P36:AC37"/>
    <mergeCell ref="B40:F43"/>
    <mergeCell ref="P40:AC41"/>
    <mergeCell ref="P42:AC43"/>
    <mergeCell ref="N36:O36"/>
    <mergeCell ref="N38:O38"/>
    <mergeCell ref="G37:O37"/>
    <mergeCell ref="G36:M36"/>
    <mergeCell ref="G39:O39"/>
    <mergeCell ref="G38:M38"/>
    <mergeCell ref="G40:M40"/>
    <mergeCell ref="N40:O40"/>
    <mergeCell ref="P54:AC55"/>
    <mergeCell ref="AA65:AB65"/>
    <mergeCell ref="P38:AC39"/>
    <mergeCell ref="B1:AC1"/>
    <mergeCell ref="B2:AC2"/>
    <mergeCell ref="B3:Y3"/>
    <mergeCell ref="B5:H5"/>
    <mergeCell ref="W8:AC19"/>
    <mergeCell ref="N17:Q19"/>
    <mergeCell ref="R17:V19"/>
    <mergeCell ref="I14:K16"/>
    <mergeCell ref="L14:P16"/>
    <mergeCell ref="Q14:Q16"/>
    <mergeCell ref="R14:V16"/>
    <mergeCell ref="B6:F6"/>
    <mergeCell ref="G6:H6"/>
    <mergeCell ref="I6:J6"/>
    <mergeCell ref="L6:M6"/>
    <mergeCell ref="O6:T6"/>
    <mergeCell ref="U6:AC6"/>
    <mergeCell ref="G8:O8"/>
    <mergeCell ref="P8:V8"/>
    <mergeCell ref="G9:O10"/>
    <mergeCell ref="P9:V10"/>
    <mergeCell ref="G11:O11"/>
    <mergeCell ref="B8:F8"/>
    <mergeCell ref="B9:F10"/>
    <mergeCell ref="T62:X62"/>
    <mergeCell ref="Y62:AC62"/>
    <mergeCell ref="B63:G63"/>
    <mergeCell ref="H63:S63"/>
    <mergeCell ref="T63:X63"/>
    <mergeCell ref="Y63:AC63"/>
    <mergeCell ref="B58:G60"/>
    <mergeCell ref="H58:S60"/>
    <mergeCell ref="T58:X60"/>
    <mergeCell ref="Y58:AC60"/>
    <mergeCell ref="B61:G61"/>
    <mergeCell ref="B67:G68"/>
    <mergeCell ref="H67:S68"/>
    <mergeCell ref="Q77:AC77"/>
    <mergeCell ref="B82:E82"/>
    <mergeCell ref="F82:G82"/>
    <mergeCell ref="H82:J82"/>
    <mergeCell ref="K82:O82"/>
    <mergeCell ref="P82:AC82"/>
    <mergeCell ref="Y67:AC68"/>
    <mergeCell ref="B69:G69"/>
    <mergeCell ref="H69:S69"/>
    <mergeCell ref="T69:X69"/>
    <mergeCell ref="Y69:AC69"/>
    <mergeCell ref="T67:X68"/>
    <mergeCell ref="B72:G74"/>
    <mergeCell ref="H72:S74"/>
    <mergeCell ref="T72:X74"/>
    <mergeCell ref="Y72:AC74"/>
    <mergeCell ref="B75:AC75"/>
    <mergeCell ref="B76:AA76"/>
    <mergeCell ref="B70:G70"/>
    <mergeCell ref="H70:S70"/>
    <mergeCell ref="T70:X70"/>
    <mergeCell ref="Y70:AC70"/>
    <mergeCell ref="T71:X71"/>
    <mergeCell ref="Y71:AC71"/>
    <mergeCell ref="B107:F107"/>
    <mergeCell ref="G107:L107"/>
    <mergeCell ref="M107:R107"/>
    <mergeCell ref="S107:X107"/>
    <mergeCell ref="Y107:AC107"/>
    <mergeCell ref="B95:J95"/>
    <mergeCell ref="B96:J96"/>
    <mergeCell ref="Y91:AC94"/>
    <mergeCell ref="Y97:AC97"/>
    <mergeCell ref="B102:AC103"/>
    <mergeCell ref="AB95:AC95"/>
    <mergeCell ref="X95:AA95"/>
    <mergeCell ref="AB96:AC96"/>
    <mergeCell ref="T95:W95"/>
    <mergeCell ref="T96:Y96"/>
    <mergeCell ref="R95:S95"/>
    <mergeCell ref="R96:S96"/>
    <mergeCell ref="O95:Q95"/>
    <mergeCell ref="K95:N95"/>
    <mergeCell ref="K96:O96"/>
    <mergeCell ref="B89:E90"/>
    <mergeCell ref="B91:E94"/>
    <mergeCell ref="B108:F108"/>
    <mergeCell ref="G108:L108"/>
    <mergeCell ref="M108:R108"/>
    <mergeCell ref="S108:X108"/>
    <mergeCell ref="Y108:AC108"/>
    <mergeCell ref="B109:F109"/>
    <mergeCell ref="G109:L109"/>
    <mergeCell ref="M109:R109"/>
    <mergeCell ref="S109:X109"/>
    <mergeCell ref="Y109:AC109"/>
    <mergeCell ref="B110:G111"/>
    <mergeCell ref="H110:J111"/>
    <mergeCell ref="K110:S111"/>
    <mergeCell ref="T110:AC111"/>
    <mergeCell ref="B112:AC113"/>
    <mergeCell ref="F114:G116"/>
    <mergeCell ref="H114:J116"/>
    <mergeCell ref="B114:C116"/>
    <mergeCell ref="D114:E116"/>
    <mergeCell ref="K114:N116"/>
    <mergeCell ref="O114:T116"/>
    <mergeCell ref="U114:Y116"/>
    <mergeCell ref="Z114:AC116"/>
    <mergeCell ref="H117:J117"/>
    <mergeCell ref="O117:T117"/>
    <mergeCell ref="U117:Y117"/>
    <mergeCell ref="Z117:AC117"/>
    <mergeCell ref="B118:C118"/>
    <mergeCell ref="D118:E118"/>
    <mergeCell ref="F118:G118"/>
    <mergeCell ref="H118:J118"/>
    <mergeCell ref="O118:T118"/>
    <mergeCell ref="U118:Y118"/>
    <mergeCell ref="Z118:AC118"/>
    <mergeCell ref="B11:F11"/>
    <mergeCell ref="B12:F13"/>
    <mergeCell ref="Q131:AC131"/>
    <mergeCell ref="P126:R126"/>
    <mergeCell ref="U126:W126"/>
    <mergeCell ref="X126:Z126"/>
    <mergeCell ref="AA126:AC126"/>
    <mergeCell ref="P127:R128"/>
    <mergeCell ref="S128:AC129"/>
    <mergeCell ref="P129:R129"/>
    <mergeCell ref="B121:AC122"/>
    <mergeCell ref="B123:Z123"/>
    <mergeCell ref="P124:R125"/>
    <mergeCell ref="S124:U125"/>
    <mergeCell ref="V124:V125"/>
    <mergeCell ref="W124:X125"/>
    <mergeCell ref="Y124:Y125"/>
    <mergeCell ref="Z124:AA125"/>
    <mergeCell ref="AB124:AB125"/>
    <mergeCell ref="B117:C117"/>
    <mergeCell ref="D117:E117"/>
    <mergeCell ref="F117:G117"/>
    <mergeCell ref="B106:F106"/>
    <mergeCell ref="G106:L106"/>
    <mergeCell ref="M106:R106"/>
    <mergeCell ref="S106:X106"/>
    <mergeCell ref="Y106:AC106"/>
    <mergeCell ref="B28:F31"/>
    <mergeCell ref="G28:R31"/>
    <mergeCell ref="S28:V31"/>
    <mergeCell ref="W28:AC31"/>
    <mergeCell ref="V65:W65"/>
    <mergeCell ref="B85:E85"/>
    <mergeCell ref="F85:G85"/>
    <mergeCell ref="H85:J85"/>
    <mergeCell ref="K85:O85"/>
    <mergeCell ref="P85:AC85"/>
    <mergeCell ref="M89:Q90"/>
    <mergeCell ref="R89:U90"/>
    <mergeCell ref="V89:Y90"/>
    <mergeCell ref="Z89:AC90"/>
    <mergeCell ref="B86:E86"/>
    <mergeCell ref="F86:G86"/>
    <mergeCell ref="H86:J86"/>
    <mergeCell ref="K86:O86"/>
    <mergeCell ref="P86:AC86"/>
    <mergeCell ref="B71:G71"/>
    <mergeCell ref="H71:S71"/>
    <mergeCell ref="T23:Y23"/>
    <mergeCell ref="AF12:AN13"/>
    <mergeCell ref="AF24:AQ25"/>
    <mergeCell ref="AF28:AO29"/>
    <mergeCell ref="AF14:AN18"/>
    <mergeCell ref="Q100:S100"/>
    <mergeCell ref="B104:F105"/>
    <mergeCell ref="G104:L105"/>
    <mergeCell ref="M104:R105"/>
    <mergeCell ref="S104:X105"/>
    <mergeCell ref="Y104:AC105"/>
    <mergeCell ref="G24:AC27"/>
    <mergeCell ref="B24:F27"/>
    <mergeCell ref="Z23:AA23"/>
    <mergeCell ref="P12:V13"/>
    <mergeCell ref="B14:F16"/>
    <mergeCell ref="G14:H16"/>
    <mergeCell ref="B17:F19"/>
    <mergeCell ref="G17:M19"/>
    <mergeCell ref="B87:AC88"/>
    <mergeCell ref="B83:E83"/>
    <mergeCell ref="F83:G83"/>
    <mergeCell ref="H83:J83"/>
    <mergeCell ref="K83:O83"/>
  </mergeCells>
  <phoneticPr fontId="52"/>
  <conditionalFormatting sqref="W64:Y64">
    <cfRule type="containsBlanks" dxfId="6" priority="6">
      <formula>LEN(TRIM(W64))=0</formula>
    </cfRule>
  </conditionalFormatting>
  <conditionalFormatting sqref="E56">
    <cfRule type="containsBlanks" dxfId="5" priority="5">
      <formula>LEN(TRIM(E56))=0</formula>
    </cfRule>
  </conditionalFormatting>
  <conditionalFormatting sqref="J56:L56">
    <cfRule type="containsBlanks" dxfId="4" priority="4">
      <formula>LEN(TRIM(J56))=0</formula>
    </cfRule>
  </conditionalFormatting>
  <conditionalFormatting sqref="V56:AC56 Q56">
    <cfRule type="containsBlanks" dxfId="3" priority="3">
      <formula>LEN(TRIM(Q56))=0</formula>
    </cfRule>
  </conditionalFormatting>
  <conditionalFormatting sqref="K99:P99 W99:AA99 Q100">
    <cfRule type="containsBlanks" dxfId="2" priority="1">
      <formula>LEN(TRIM(K99))=0</formula>
    </cfRule>
  </conditionalFormatting>
  <dataValidations count="9">
    <dataValidation type="list" allowBlank="1" showInputMessage="1" showErrorMessage="1" sqref="K117:K120 M117:M120 R21 U21 Y21 AB21 G23 I23" xr:uid="{099C2C4C-C538-44E6-BD7B-A53F2A1263F0}">
      <formula1>"□,■"</formula1>
    </dataValidation>
    <dataValidation type="list" allowBlank="1" showInputMessage="1" showErrorMessage="1" sqref="Q56" xr:uid="{5FE7A31C-B617-4F90-BA81-EC0BAC65D47C}">
      <formula1>"卒業,在学中,休学中,中退"</formula1>
    </dataValidation>
    <dataValidation type="list" allowBlank="1" showInputMessage="1" showErrorMessage="1" sqref="J56:L56" xr:uid="{0AF2617A-BFB9-43D5-BD79-5CD3F42B40E2}">
      <formula1>"博士,修士,大学,短期大学,専門学校,高等学校,中専,その他"</formula1>
    </dataValidation>
    <dataValidation type="list" allowBlank="1" showInputMessage="1" showErrorMessage="1" sqref="G65:P65" xr:uid="{38FE0C71-14A0-4D84-8E97-8FAD0D9051A8}">
      <formula1>"日本語能力試験(JLPT),J.TEST実用日本語検定,日本語NAT-TEST,標準ビジネス日本語テスト,TOPJ実用日本語運用能力試験,J-cert生活・職能日本語検定,JLCT外国人日本語能力検定,実践日本語コミュニケーション検定・ブリッジ(PJC Bridge),JPT日本語能力試験"</formula1>
    </dataValidation>
    <dataValidation type="list" allowBlank="1" showInputMessage="1" showErrorMessage="1" sqref="K6" xr:uid="{94FB01C3-6265-4EAF-BA8D-AD1B43E9C7BE}">
      <formula1>"1,4,7,10"</formula1>
    </dataValidation>
    <dataValidation imeMode="fullKatakana" allowBlank="1" showInputMessage="1" showErrorMessage="1" sqref="G9:V10" xr:uid="{AC1F3F26-AF5A-4D0F-B242-ABF808F01FF0}"/>
    <dataValidation imeMode="halfAlpha" allowBlank="1" showInputMessage="1" showErrorMessage="1" sqref="G11:V11" xr:uid="{75E7700E-5E99-4A1C-8C35-2FD8BE23F939}"/>
    <dataValidation type="list" allowBlank="1" showInputMessage="1" showErrorMessage="1" sqref="X95:AA95" xr:uid="{2563C5A3-0384-42E0-920B-F98AF7370F81}">
      <formula1>"70000,75000,80000,85000,90000,95000,100000,40000, "</formula1>
    </dataValidation>
    <dataValidation type="list" allowBlank="1" showInputMessage="1" showErrorMessage="1" sqref="V65" xr:uid="{BB026892-1055-4CAE-837F-08B3E5A433A0}">
      <formula1>"合格,不合格"</formula1>
    </dataValidation>
  </dataValidations>
  <hyperlinks>
    <hyperlink ref="Q131:AC131" r:id="rId1" display="追創留学(誠実の本で、新たな未来を拓く)" xr:uid="{B09EC6E8-95A4-4786-9DB9-20F5D55BC95F}"/>
    <hyperlink ref="Q77:AC77" r:id="rId2" display="追創留学(誠実の本で、新たな未来を拓く)" xr:uid="{1A9B3143-E8A9-43F0-91EE-2CACB0AFBE0D}"/>
  </hyperlinks>
  <printOptions horizontalCentered="1"/>
  <pageMargins left="0.19685039370078741" right="0.19685039370078741" top="0.39370078740157483" bottom="0.19685039370078741" header="0.19685039370078741" footer="0.19685039370078741"/>
  <pageSetup paperSize="9" scale="96" fitToWidth="2" fitToHeight="2" orientation="portrait" horizontalDpi="4294967293" verticalDpi="300" r:id="rId3"/>
  <headerFooter alignWithMargins="0"/>
  <rowBreaks count="1" manualBreakCount="1">
    <brk id="77" min="1" max="28" man="1"/>
  </rowBreaks>
  <drawing r:id="rId4"/>
  <legacy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B47B0-CE21-4E15-A5EE-DA8A3AEBB92E}">
  <sheetPr>
    <pageSetUpPr fitToPage="1"/>
  </sheetPr>
  <dimension ref="A1:AO90"/>
  <sheetViews>
    <sheetView view="pageBreakPreview" zoomScaleNormal="75" zoomScaleSheetLayoutView="100" workbookViewId="0">
      <selection activeCell="F39" sqref="F39:P40"/>
    </sheetView>
  </sheetViews>
  <sheetFormatPr defaultColWidth="2.625" defaultRowHeight="12" customHeight="1"/>
  <cols>
    <col min="1" max="34" width="3.125" style="131" customWidth="1"/>
    <col min="35" max="16384" width="2.625" style="131"/>
  </cols>
  <sheetData>
    <row r="1" spans="1:41" ht="15" customHeight="1">
      <c r="A1" s="132" t="s">
        <v>627</v>
      </c>
      <c r="Z1" s="131" t="s">
        <v>520</v>
      </c>
    </row>
    <row r="2" spans="1:41" ht="15" customHeight="1">
      <c r="A2" s="133" t="s">
        <v>628</v>
      </c>
      <c r="Z2" s="133" t="s">
        <v>522</v>
      </c>
    </row>
    <row r="3" spans="1:41" s="143" customFormat="1" ht="2.25" customHeight="1">
      <c r="A3" s="192"/>
      <c r="B3" s="189"/>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3"/>
    </row>
    <row r="4" spans="1:41" s="143" customFormat="1" ht="14.25" customHeight="1">
      <c r="A4" s="258"/>
      <c r="B4" s="259" t="s">
        <v>752</v>
      </c>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61"/>
      <c r="AO4" s="150"/>
    </row>
    <row r="5" spans="1:41" s="143" customFormat="1" ht="14.25" customHeight="1">
      <c r="A5" s="258"/>
      <c r="B5" s="295"/>
      <c r="C5" s="260" t="s">
        <v>753</v>
      </c>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6"/>
      <c r="AO5" s="150"/>
    </row>
    <row r="6" spans="1:41" s="143" customFormat="1" ht="2.25" customHeight="1">
      <c r="A6" s="258"/>
      <c r="B6" s="295"/>
      <c r="C6" s="260"/>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6"/>
      <c r="AO6" s="150"/>
    </row>
    <row r="7" spans="1:41" s="143" customFormat="1" ht="14.25" customHeight="1">
      <c r="A7" s="258"/>
      <c r="B7" s="259"/>
      <c r="C7" s="268" t="str">
        <f>IF(Application!R89="","□",IF(OR(COUNTIF(Application!R89,"夫*"),COUNTIF(Application!R89,"丈夫*"),COUNTIF(Application!R89,"*①丈夫*"),COUNTIF(Application!R89,"*②丈夫*")),"■","□"))</f>
        <v>□</v>
      </c>
      <c r="D7" s="270" t="s">
        <v>631</v>
      </c>
      <c r="E7" s="270"/>
      <c r="F7" s="268" t="str">
        <f>IF(Application!R89="","□",IF(OR(COUNTIF(Application!R89,"妻*"),COUNTIF(Application!R89,"*①妻*"),COUNTIF(Application!R89,"*②妻*")),"■","□"))</f>
        <v>□</v>
      </c>
      <c r="G7" s="270" t="s">
        <v>632</v>
      </c>
      <c r="H7" s="259"/>
      <c r="I7" s="268" t="str">
        <f>IF(Application!R89="","□",IF(OR(COUNTIF(Application!R89,"父*"),COUNTIF(Application!R89,"*①父*"),COUNTIF(Application!R89,"*②父*"),COUNTIF(Application!R89,"岳父*"),COUNTIF(Application!R89,"*①岳父*"),COUNTIF(Application!R89,"*②岳父*")),"■","□"))</f>
        <v>□</v>
      </c>
      <c r="J7" s="270" t="s">
        <v>633</v>
      </c>
      <c r="K7" s="270"/>
      <c r="L7" s="268" t="str">
        <f>IF(Application!R89="","□",IF(OR(COUNTIF(Application!R89,"母*"),COUNTIF(Application!R89,"*①母*"),COUNTIF(Application!R89,"*②母*"),COUNTIF(Application!R89,"岳母*"),COUNTIF(Application!R89,"*①岳母*"),COUNTIF(Application!R89,"*②岳母*")),"■","□"))</f>
        <v>■</v>
      </c>
      <c r="M7" s="259" t="s">
        <v>634</v>
      </c>
      <c r="N7" s="270"/>
      <c r="O7" s="268" t="str">
        <f>IF(Application!R89="","□",IF(OR(COUNTIF(Application!R89,"祖父*"),COUNTIF(Application!R89,"*①祖父*"),COUNTIF(Application!R89,"*②祖父*")),"■","□"))</f>
        <v>□</v>
      </c>
      <c r="P7" s="270" t="s">
        <v>635</v>
      </c>
      <c r="Q7" s="270"/>
      <c r="R7" s="259"/>
      <c r="S7" s="268" t="str">
        <f>IF(Application!R89="","□",IF(OR(COUNTIF(Application!R89,"祖母*"),COUNTIF(Application!R89,"*①祖母*"),COUNTIF(Application!R89,"*②祖母*")),"■","□"))</f>
        <v>□</v>
      </c>
      <c r="T7" s="270" t="s">
        <v>636</v>
      </c>
      <c r="U7" s="270"/>
      <c r="V7" s="259"/>
      <c r="W7" s="268" t="str">
        <f>IF(Application!R89="","□",IF(OR(COUNTIF(Application!R89,"养父*"),COUNTIF(Application!R89,"*①养父*"),COUNTIF(Application!R89,"*②养父*")),"■","□"))</f>
        <v>□</v>
      </c>
      <c r="X7" s="270" t="s">
        <v>637</v>
      </c>
      <c r="Y7" s="270"/>
      <c r="Z7" s="270"/>
      <c r="AA7" s="268" t="str">
        <f>IF(Application!R89="","□",IF(OR(COUNTIF(Application!R89,"养母*"),COUNTIF(Application!R89,"*①养母*"),COUNTIF(Application!R89,"*②养母*")),"■","□"))</f>
        <v>□</v>
      </c>
      <c r="AB7" s="259" t="s">
        <v>638</v>
      </c>
      <c r="AC7" s="270"/>
      <c r="AD7" s="270"/>
      <c r="AE7" s="259"/>
      <c r="AF7" s="270"/>
      <c r="AG7" s="270"/>
      <c r="AH7" s="261"/>
    </row>
    <row r="8" spans="1:41" s="143" customFormat="1" ht="14.25" customHeight="1">
      <c r="A8" s="258"/>
      <c r="B8" s="259"/>
      <c r="C8" s="270"/>
      <c r="D8" s="260" t="s">
        <v>639</v>
      </c>
      <c r="E8" s="260"/>
      <c r="F8" s="260"/>
      <c r="G8" s="260" t="s">
        <v>640</v>
      </c>
      <c r="H8" s="260"/>
      <c r="I8" s="260"/>
      <c r="J8" s="260" t="s">
        <v>641</v>
      </c>
      <c r="K8" s="260"/>
      <c r="L8" s="260"/>
      <c r="M8" s="260" t="s">
        <v>642</v>
      </c>
      <c r="N8" s="260"/>
      <c r="O8" s="260"/>
      <c r="P8" s="260" t="s">
        <v>643</v>
      </c>
      <c r="Q8" s="260"/>
      <c r="R8" s="260"/>
      <c r="S8" s="260"/>
      <c r="T8" s="260" t="s">
        <v>644</v>
      </c>
      <c r="U8" s="260"/>
      <c r="V8" s="260"/>
      <c r="W8" s="260"/>
      <c r="X8" s="260" t="s">
        <v>645</v>
      </c>
      <c r="Y8" s="260"/>
      <c r="Z8" s="260"/>
      <c r="AA8" s="260"/>
      <c r="AB8" s="260" t="s">
        <v>646</v>
      </c>
      <c r="AC8" s="270"/>
      <c r="AD8" s="270"/>
      <c r="AE8" s="270"/>
      <c r="AF8" s="270"/>
      <c r="AG8" s="270"/>
      <c r="AH8" s="261"/>
    </row>
    <row r="9" spans="1:41" s="143" customFormat="1" ht="2.25" customHeight="1">
      <c r="A9" s="258"/>
      <c r="B9" s="259"/>
      <c r="C9" s="27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70"/>
      <c r="AD9" s="270"/>
      <c r="AE9" s="270"/>
      <c r="AF9" s="270"/>
      <c r="AG9" s="270"/>
      <c r="AH9" s="261"/>
    </row>
    <row r="10" spans="1:41" s="143" customFormat="1" ht="14.25" customHeight="1">
      <c r="A10" s="258"/>
      <c r="B10" s="259"/>
      <c r="C10" s="268" t="str">
        <f>IF(Application!R89="","□",IF(OR(COUNTIF(Application!R89,"兄*"),COUNTIF(Application!R89,"*①兄*"),COUNTIF(Application!R89,"*②兄*"),COUNTIF(Application!R89,"哥*"),COUNTIF(Application!R89,"*①哥*"),COUNTIF(Application!R89,"*②哥*"),COUNTIF(Application!R89,"弟*"),COUNTIF(Application!R89,"*①弟*"),COUNTIF(Application!R89,"*②弟*"),COUNTIF(Application!R89,"姐*"),COUNTIF(Application!R89,"*①姐*"),COUNTIF(Application!R89,"*②姐*"),COUNTIF(Application!R89,"妹*"),COUNTIF(Application!R89,"*①妹*"),COUNTIF(Application!R89,"*②妹*")),"■","□"))</f>
        <v>□</v>
      </c>
      <c r="D10" s="270" t="s">
        <v>647</v>
      </c>
      <c r="E10" s="270"/>
      <c r="F10" s="270"/>
      <c r="G10" s="270"/>
      <c r="H10" s="259"/>
      <c r="I10" s="268" t="str">
        <f>IF(Application!R89="","□",IF(OR(COUNTIF(Application!R89,"伯*"),COUNTIF(Application!R89,"*①伯*"),COUNTIF(Application!R89,"*②伯*"),COUNTIF(Application!R89,"叔*"),COUNTIF(Application!R89,"*①叔*"),COUNTIF(Application!R89,"*②叔*"),COUNTIF(Application!R89,"婶*"),COUNTIF(Application!R89,"*①婶*"),COUNTIF(Application!R89,"*②婶*"),COUNTIF(Application!R89,"姨*"),COUNTIF(Application!R89,"*①姨*"),COUNTIF(Application!R89,"*②姨*"),COUNTIF(Application!R89,"舅*"),COUNTIF(Application!R89,"*①舅*"),COUNTIF(Application!R89,"*②舅*")),"■","□"))</f>
        <v>□</v>
      </c>
      <c r="J10" s="270" t="s">
        <v>648</v>
      </c>
      <c r="K10" s="270"/>
      <c r="L10" s="270"/>
      <c r="M10" s="259"/>
      <c r="N10" s="270"/>
      <c r="O10" s="270"/>
      <c r="P10" s="270"/>
      <c r="Q10" s="270"/>
      <c r="R10" s="259"/>
      <c r="S10" s="268" t="s">
        <v>96</v>
      </c>
      <c r="T10" s="270" t="s">
        <v>649</v>
      </c>
      <c r="U10" s="270"/>
      <c r="V10" s="270"/>
      <c r="W10" s="270"/>
      <c r="X10" s="270"/>
      <c r="Y10" s="270"/>
      <c r="Z10" s="270"/>
      <c r="AA10" s="268" t="s">
        <v>96</v>
      </c>
      <c r="AB10" s="259" t="s">
        <v>650</v>
      </c>
      <c r="AC10" s="270"/>
      <c r="AD10" s="270"/>
      <c r="AE10" s="270"/>
      <c r="AF10" s="270"/>
      <c r="AG10" s="270"/>
      <c r="AH10" s="261"/>
    </row>
    <row r="11" spans="1:41" s="143" customFormat="1" ht="14.25" customHeight="1">
      <c r="A11" s="258"/>
      <c r="B11" s="259"/>
      <c r="C11" s="270"/>
      <c r="D11" s="260" t="s">
        <v>651</v>
      </c>
      <c r="E11" s="260"/>
      <c r="F11" s="260"/>
      <c r="G11" s="260"/>
      <c r="H11" s="260"/>
      <c r="I11" s="260"/>
      <c r="J11" s="260" t="s">
        <v>652</v>
      </c>
      <c r="K11" s="260"/>
      <c r="L11" s="260"/>
      <c r="M11" s="260"/>
      <c r="N11" s="260"/>
      <c r="O11" s="260"/>
      <c r="P11" s="260"/>
      <c r="Q11" s="260"/>
      <c r="R11" s="260"/>
      <c r="S11" s="260"/>
      <c r="T11" s="260" t="s">
        <v>653</v>
      </c>
      <c r="U11" s="260"/>
      <c r="V11" s="260"/>
      <c r="W11" s="260"/>
      <c r="X11" s="260"/>
      <c r="Y11" s="260"/>
      <c r="Z11" s="260"/>
      <c r="AA11" s="260"/>
      <c r="AB11" s="260" t="s">
        <v>654</v>
      </c>
      <c r="AC11" s="270"/>
      <c r="AD11" s="270"/>
      <c r="AE11" s="270"/>
      <c r="AF11" s="270"/>
      <c r="AG11" s="270"/>
      <c r="AH11" s="261"/>
    </row>
    <row r="12" spans="1:41" s="143" customFormat="1" ht="2.25" customHeight="1">
      <c r="A12" s="258"/>
      <c r="B12" s="259"/>
      <c r="C12" s="27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70"/>
      <c r="AD12" s="270"/>
      <c r="AE12" s="270"/>
      <c r="AF12" s="270"/>
      <c r="AG12" s="270"/>
      <c r="AH12" s="261"/>
    </row>
    <row r="13" spans="1:41" s="143" customFormat="1" ht="14.25" customHeight="1">
      <c r="A13" s="288"/>
      <c r="B13" s="273"/>
      <c r="C13" s="268" t="s">
        <v>96</v>
      </c>
      <c r="D13" s="270" t="s">
        <v>655</v>
      </c>
      <c r="E13" s="270"/>
      <c r="F13" s="270"/>
      <c r="G13" s="270"/>
      <c r="H13" s="259"/>
      <c r="I13" s="270"/>
      <c r="J13" s="270"/>
      <c r="K13" s="259"/>
      <c r="L13" s="268" t="s">
        <v>96</v>
      </c>
      <c r="M13" s="270" t="s">
        <v>656</v>
      </c>
      <c r="N13" s="270"/>
      <c r="O13" s="270"/>
      <c r="P13" s="270"/>
      <c r="Q13" s="270"/>
      <c r="R13" s="259"/>
      <c r="S13" s="270"/>
      <c r="T13" s="270"/>
      <c r="U13" s="270"/>
      <c r="V13" s="270"/>
      <c r="W13" s="270"/>
      <c r="X13" s="270"/>
      <c r="Y13" s="270"/>
      <c r="Z13" s="270"/>
      <c r="AA13" s="270"/>
      <c r="AB13" s="270"/>
      <c r="AC13" s="270"/>
      <c r="AD13" s="270"/>
      <c r="AE13" s="270"/>
      <c r="AF13" s="270"/>
      <c r="AG13" s="270"/>
      <c r="AH13" s="261"/>
    </row>
    <row r="14" spans="1:41" s="143" customFormat="1" ht="14.25" customHeight="1">
      <c r="A14" s="258"/>
      <c r="B14" s="259"/>
      <c r="C14" s="270"/>
      <c r="D14" s="260" t="s">
        <v>657</v>
      </c>
      <c r="E14" s="260"/>
      <c r="F14" s="260"/>
      <c r="G14" s="260"/>
      <c r="H14" s="260"/>
      <c r="I14" s="260"/>
      <c r="J14" s="260"/>
      <c r="K14" s="259"/>
      <c r="L14" s="260"/>
      <c r="M14" s="260" t="s">
        <v>658</v>
      </c>
      <c r="N14" s="270"/>
      <c r="O14" s="270"/>
      <c r="P14" s="270"/>
      <c r="Q14" s="270"/>
      <c r="R14" s="270"/>
      <c r="S14" s="270"/>
      <c r="T14" s="270"/>
      <c r="U14" s="270"/>
      <c r="V14" s="270"/>
      <c r="W14" s="270"/>
      <c r="X14" s="270"/>
      <c r="Y14" s="270"/>
      <c r="Z14" s="270"/>
      <c r="AA14" s="270"/>
      <c r="AB14" s="270"/>
      <c r="AC14" s="270"/>
      <c r="AD14" s="270"/>
      <c r="AE14" s="270"/>
      <c r="AF14" s="270"/>
      <c r="AG14" s="270"/>
      <c r="AH14" s="261"/>
    </row>
    <row r="15" spans="1:41" s="143" customFormat="1" ht="2.25" customHeight="1">
      <c r="A15" s="258"/>
      <c r="B15" s="259"/>
      <c r="C15" s="270"/>
      <c r="D15" s="260"/>
      <c r="E15" s="260"/>
      <c r="F15" s="260"/>
      <c r="G15" s="260"/>
      <c r="H15" s="260"/>
      <c r="I15" s="260"/>
      <c r="J15" s="260"/>
      <c r="K15" s="259"/>
      <c r="L15" s="260"/>
      <c r="M15" s="260"/>
      <c r="N15" s="270"/>
      <c r="O15" s="270"/>
      <c r="P15" s="270"/>
      <c r="Q15" s="270"/>
      <c r="R15" s="270"/>
      <c r="S15" s="270"/>
      <c r="T15" s="270"/>
      <c r="U15" s="270"/>
      <c r="V15" s="270"/>
      <c r="W15" s="270"/>
      <c r="X15" s="270"/>
      <c r="Y15" s="270"/>
      <c r="Z15" s="270"/>
      <c r="AA15" s="270"/>
      <c r="AB15" s="270"/>
      <c r="AC15" s="270"/>
      <c r="AD15" s="270"/>
      <c r="AE15" s="270"/>
      <c r="AF15" s="270"/>
      <c r="AG15" s="270"/>
      <c r="AH15" s="261"/>
    </row>
    <row r="16" spans="1:41" s="143" customFormat="1" ht="14.25" customHeight="1">
      <c r="A16" s="258"/>
      <c r="B16" s="259"/>
      <c r="C16" s="268" t="s">
        <v>96</v>
      </c>
      <c r="D16" s="270" t="s">
        <v>659</v>
      </c>
      <c r="E16" s="270"/>
      <c r="F16" s="270"/>
      <c r="G16" s="270"/>
      <c r="H16" s="270"/>
      <c r="I16" s="270"/>
      <c r="J16" s="270"/>
      <c r="K16" s="270"/>
      <c r="L16" s="270"/>
      <c r="M16" s="270"/>
      <c r="N16" s="270"/>
      <c r="O16" s="270"/>
      <c r="P16" s="270"/>
      <c r="Q16" s="270"/>
      <c r="R16" s="259"/>
      <c r="S16" s="268" t="str">
        <f>IF(W16="","□","■")</f>
        <v>□</v>
      </c>
      <c r="T16" s="270" t="s">
        <v>558</v>
      </c>
      <c r="U16" s="270"/>
      <c r="V16" s="270"/>
      <c r="W16" s="1160" t="str">
        <f>IF(Application!R89="","",IF(OR(COUNTIF(Application!R89,"*本人*")),"本人",""))</f>
        <v/>
      </c>
      <c r="X16" s="1160"/>
      <c r="Y16" s="1160"/>
      <c r="Z16" s="1160"/>
      <c r="AA16" s="1160"/>
      <c r="AB16" s="1160"/>
      <c r="AC16" s="270" t="s">
        <v>491</v>
      </c>
      <c r="AD16" s="270"/>
      <c r="AE16" s="270"/>
      <c r="AF16" s="270"/>
      <c r="AG16" s="270"/>
      <c r="AH16" s="261"/>
    </row>
    <row r="17" spans="1:34" s="143" customFormat="1" ht="14.25" customHeight="1">
      <c r="A17" s="258"/>
      <c r="B17" s="259"/>
      <c r="C17" s="270"/>
      <c r="D17" s="260" t="s">
        <v>661</v>
      </c>
      <c r="E17" s="260"/>
      <c r="F17" s="260"/>
      <c r="G17" s="260"/>
      <c r="H17" s="260"/>
      <c r="I17" s="260"/>
      <c r="J17" s="260"/>
      <c r="K17" s="260"/>
      <c r="L17" s="260"/>
      <c r="M17" s="260"/>
      <c r="N17" s="260"/>
      <c r="O17" s="260"/>
      <c r="P17" s="260"/>
      <c r="Q17" s="260"/>
      <c r="R17" s="259"/>
      <c r="S17" s="260"/>
      <c r="T17" s="260" t="s">
        <v>465</v>
      </c>
      <c r="U17" s="260"/>
      <c r="V17" s="270"/>
      <c r="W17" s="1160"/>
      <c r="X17" s="1160"/>
      <c r="Y17" s="1160"/>
      <c r="Z17" s="1160"/>
      <c r="AA17" s="1160"/>
      <c r="AB17" s="1160"/>
      <c r="AC17" s="270"/>
      <c r="AD17" s="270"/>
      <c r="AE17" s="270"/>
      <c r="AF17" s="270"/>
      <c r="AG17" s="270"/>
      <c r="AH17" s="261"/>
    </row>
    <row r="18" spans="1:34" s="143" customFormat="1" ht="2.25" customHeight="1">
      <c r="A18" s="258"/>
      <c r="B18" s="259"/>
      <c r="C18" s="270"/>
      <c r="D18" s="260"/>
      <c r="E18" s="260"/>
      <c r="F18" s="260"/>
      <c r="G18" s="260"/>
      <c r="H18" s="260"/>
      <c r="I18" s="260"/>
      <c r="J18" s="260"/>
      <c r="K18" s="260"/>
      <c r="L18" s="260"/>
      <c r="M18" s="260"/>
      <c r="N18" s="260"/>
      <c r="O18" s="260"/>
      <c r="P18" s="260"/>
      <c r="Q18" s="260"/>
      <c r="R18" s="260"/>
      <c r="S18" s="260"/>
      <c r="T18" s="260"/>
      <c r="U18" s="270"/>
      <c r="V18" s="270"/>
      <c r="W18" s="270"/>
      <c r="X18" s="270"/>
      <c r="Y18" s="270"/>
      <c r="Z18" s="270"/>
      <c r="AA18" s="270"/>
      <c r="AB18" s="270"/>
      <c r="AC18" s="270"/>
      <c r="AD18" s="270"/>
      <c r="AE18" s="270"/>
      <c r="AF18" s="270"/>
      <c r="AG18" s="270"/>
      <c r="AH18" s="261"/>
    </row>
    <row r="19" spans="1:34" s="143" customFormat="1" ht="14.25" customHeight="1">
      <c r="A19" s="258"/>
      <c r="B19" s="259" t="s">
        <v>754</v>
      </c>
      <c r="C19" s="270"/>
      <c r="D19" s="270"/>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61"/>
    </row>
    <row r="20" spans="1:34" s="143" customFormat="1" ht="14.25" customHeight="1">
      <c r="A20" s="258"/>
      <c r="B20" s="259"/>
      <c r="C20" s="1056" t="s">
        <v>755</v>
      </c>
      <c r="D20" s="1056"/>
      <c r="E20" s="1056"/>
      <c r="F20" s="1056"/>
      <c r="G20" s="1056"/>
      <c r="H20" s="1056"/>
      <c r="I20" s="1056"/>
      <c r="J20" s="1056"/>
      <c r="K20" s="1056"/>
      <c r="L20" s="1056"/>
      <c r="M20" s="1056"/>
      <c r="N20" s="1056"/>
      <c r="O20" s="1056"/>
      <c r="P20" s="1056"/>
      <c r="Q20" s="1056"/>
      <c r="R20" s="1056"/>
      <c r="S20" s="1056"/>
      <c r="T20" s="1056"/>
      <c r="U20" s="1056"/>
      <c r="V20" s="1056"/>
      <c r="W20" s="1056"/>
      <c r="X20" s="1056"/>
      <c r="Y20" s="1056"/>
      <c r="Z20" s="1056"/>
      <c r="AA20" s="1056"/>
      <c r="AB20" s="1056"/>
      <c r="AC20" s="1056"/>
      <c r="AD20" s="1056"/>
      <c r="AE20" s="1056"/>
      <c r="AF20" s="1056"/>
      <c r="AG20" s="1056"/>
      <c r="AH20" s="1057"/>
    </row>
    <row r="21" spans="1:34" s="143" customFormat="1" ht="2.25" customHeight="1">
      <c r="A21" s="258"/>
      <c r="B21" s="259"/>
      <c r="C21" s="26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61"/>
    </row>
    <row r="22" spans="1:34" s="143" customFormat="1" ht="14.25" customHeight="1">
      <c r="A22" s="258"/>
      <c r="B22" s="259"/>
      <c r="C22" s="268" t="s">
        <v>96</v>
      </c>
      <c r="D22" s="270" t="s">
        <v>665</v>
      </c>
      <c r="E22" s="270"/>
      <c r="F22" s="270"/>
      <c r="G22" s="270"/>
      <c r="H22" s="270"/>
      <c r="I22" s="268" t="s">
        <v>96</v>
      </c>
      <c r="J22" s="270" t="s">
        <v>666</v>
      </c>
      <c r="K22" s="270"/>
      <c r="L22" s="270"/>
      <c r="M22" s="270"/>
      <c r="N22" s="270"/>
      <c r="O22" s="270"/>
      <c r="P22" s="268" t="s">
        <v>96</v>
      </c>
      <c r="Q22" s="270" t="s">
        <v>667</v>
      </c>
      <c r="R22" s="270"/>
      <c r="S22" s="270"/>
      <c r="T22" s="270"/>
      <c r="U22" s="270"/>
      <c r="V22" s="270"/>
      <c r="W22" s="270"/>
      <c r="X22" s="270"/>
      <c r="Y22" s="270"/>
      <c r="Z22" s="270"/>
      <c r="AA22" s="270"/>
      <c r="AB22" s="270"/>
      <c r="AC22" s="270"/>
      <c r="AD22" s="270"/>
      <c r="AE22" s="270"/>
      <c r="AF22" s="270"/>
      <c r="AG22" s="270"/>
      <c r="AH22" s="261"/>
    </row>
    <row r="23" spans="1:34" s="143" customFormat="1" ht="14.25" customHeight="1">
      <c r="A23" s="258"/>
      <c r="B23" s="259"/>
      <c r="C23" s="270"/>
      <c r="D23" s="260" t="s">
        <v>668</v>
      </c>
      <c r="E23" s="260"/>
      <c r="F23" s="260"/>
      <c r="G23" s="260"/>
      <c r="H23" s="260"/>
      <c r="I23" s="260"/>
      <c r="J23" s="260" t="s">
        <v>669</v>
      </c>
      <c r="K23" s="260"/>
      <c r="L23" s="260"/>
      <c r="M23" s="260"/>
      <c r="N23" s="260"/>
      <c r="O23" s="260"/>
      <c r="P23" s="260"/>
      <c r="Q23" s="260" t="s">
        <v>670</v>
      </c>
      <c r="R23" s="260"/>
      <c r="S23" s="270"/>
      <c r="T23" s="270"/>
      <c r="U23" s="270"/>
      <c r="V23" s="270"/>
      <c r="W23" s="270"/>
      <c r="X23" s="270"/>
      <c r="Y23" s="270"/>
      <c r="Z23" s="270"/>
      <c r="AA23" s="270"/>
      <c r="AB23" s="270"/>
      <c r="AC23" s="270"/>
      <c r="AD23" s="270"/>
      <c r="AE23" s="270"/>
      <c r="AF23" s="270"/>
      <c r="AG23" s="270"/>
      <c r="AH23" s="261"/>
    </row>
    <row r="24" spans="1:34" s="143" customFormat="1" ht="2.25" customHeight="1">
      <c r="A24" s="258"/>
      <c r="B24" s="259"/>
      <c r="C24" s="270"/>
      <c r="D24" s="260"/>
      <c r="E24" s="260"/>
      <c r="F24" s="260"/>
      <c r="G24" s="260"/>
      <c r="H24" s="260"/>
      <c r="I24" s="260"/>
      <c r="J24" s="260"/>
      <c r="K24" s="260"/>
      <c r="L24" s="260"/>
      <c r="M24" s="260"/>
      <c r="N24" s="260"/>
      <c r="O24" s="260"/>
      <c r="P24" s="260"/>
      <c r="Q24" s="260"/>
      <c r="R24" s="260"/>
      <c r="S24" s="270"/>
      <c r="T24" s="270"/>
      <c r="U24" s="270"/>
      <c r="V24" s="270"/>
      <c r="W24" s="270"/>
      <c r="X24" s="270"/>
      <c r="Y24" s="270"/>
      <c r="Z24" s="270"/>
      <c r="AA24" s="270"/>
      <c r="AB24" s="270"/>
      <c r="AC24" s="270"/>
      <c r="AD24" s="270"/>
      <c r="AE24" s="270"/>
      <c r="AF24" s="270"/>
      <c r="AG24" s="270"/>
      <c r="AH24" s="261"/>
    </row>
    <row r="25" spans="1:34" s="143" customFormat="1" ht="14.25" customHeight="1">
      <c r="A25" s="258"/>
      <c r="B25" s="259"/>
      <c r="C25" s="268" t="s">
        <v>96</v>
      </c>
      <c r="D25" s="1161" t="s">
        <v>671</v>
      </c>
      <c r="E25" s="1162"/>
      <c r="F25" s="1162"/>
      <c r="G25" s="1162"/>
      <c r="H25" s="1162"/>
      <c r="I25" s="1162"/>
      <c r="J25" s="1162"/>
      <c r="K25" s="1162"/>
      <c r="L25" s="1162"/>
      <c r="M25" s="1162"/>
      <c r="N25" s="1162"/>
      <c r="O25" s="1110"/>
      <c r="P25" s="1110"/>
      <c r="Q25" s="1110"/>
      <c r="R25" s="1110"/>
      <c r="S25" s="1110"/>
      <c r="T25" s="1110"/>
      <c r="U25" s="1110"/>
      <c r="V25" s="270" t="s">
        <v>491</v>
      </c>
      <c r="W25" s="268" t="s">
        <v>96</v>
      </c>
      <c r="X25" s="270" t="s">
        <v>558</v>
      </c>
      <c r="Y25" s="270"/>
      <c r="Z25" s="259"/>
      <c r="AA25" s="1160"/>
      <c r="AB25" s="1160"/>
      <c r="AC25" s="1160"/>
      <c r="AD25" s="1160"/>
      <c r="AE25" s="1160"/>
      <c r="AF25" s="1160"/>
      <c r="AG25" s="270" t="s">
        <v>491</v>
      </c>
      <c r="AH25" s="261"/>
    </row>
    <row r="26" spans="1:34" s="143" customFormat="1" ht="14.25" customHeight="1">
      <c r="A26" s="258"/>
      <c r="B26" s="259"/>
      <c r="C26" s="260"/>
      <c r="D26" s="1074" t="s">
        <v>672</v>
      </c>
      <c r="E26" s="1074"/>
      <c r="F26" s="1074"/>
      <c r="G26" s="1074"/>
      <c r="H26" s="1074"/>
      <c r="I26" s="1074"/>
      <c r="J26" s="1074"/>
      <c r="K26" s="1074"/>
      <c r="L26" s="1074"/>
      <c r="M26" s="1074"/>
      <c r="N26" s="1074"/>
      <c r="O26" s="1110"/>
      <c r="P26" s="1110"/>
      <c r="Q26" s="1110"/>
      <c r="R26" s="1110"/>
      <c r="S26" s="1110"/>
      <c r="T26" s="1110"/>
      <c r="U26" s="1110"/>
      <c r="V26" s="270"/>
      <c r="W26" s="270"/>
      <c r="X26" s="260" t="s">
        <v>465</v>
      </c>
      <c r="Y26" s="270"/>
      <c r="Z26" s="270"/>
      <c r="AA26" s="1160"/>
      <c r="AB26" s="1160"/>
      <c r="AC26" s="1160"/>
      <c r="AD26" s="1160"/>
      <c r="AE26" s="1160"/>
      <c r="AF26" s="1160"/>
      <c r="AG26" s="270"/>
      <c r="AH26" s="261"/>
    </row>
    <row r="27" spans="1:34" s="143" customFormat="1" ht="9" customHeight="1">
      <c r="A27" s="258"/>
      <c r="B27" s="259"/>
      <c r="C27" s="260"/>
      <c r="D27" s="1074"/>
      <c r="E27" s="1074"/>
      <c r="F27" s="1074"/>
      <c r="G27" s="1074"/>
      <c r="H27" s="1074"/>
      <c r="I27" s="1074"/>
      <c r="J27" s="1074"/>
      <c r="K27" s="1074"/>
      <c r="L27" s="1074"/>
      <c r="M27" s="1074"/>
      <c r="N27" s="1074"/>
      <c r="O27" s="260"/>
      <c r="P27" s="260"/>
      <c r="Q27" s="259"/>
      <c r="R27" s="260"/>
      <c r="S27" s="270"/>
      <c r="T27" s="270"/>
      <c r="U27" s="270"/>
      <c r="V27" s="270"/>
      <c r="W27" s="270"/>
      <c r="X27" s="260"/>
      <c r="Y27" s="270"/>
      <c r="Z27" s="270"/>
      <c r="AA27" s="270"/>
      <c r="AB27" s="270"/>
      <c r="AC27" s="270"/>
      <c r="AD27" s="270"/>
      <c r="AE27" s="270"/>
      <c r="AF27" s="270"/>
      <c r="AG27" s="270"/>
      <c r="AH27" s="261"/>
    </row>
    <row r="28" spans="1:34" s="143" customFormat="1" ht="2.25" customHeight="1">
      <c r="A28" s="258"/>
      <c r="B28" s="259"/>
      <c r="C28" s="260"/>
      <c r="D28" s="260"/>
      <c r="E28" s="260"/>
      <c r="F28" s="260"/>
      <c r="G28" s="260"/>
      <c r="H28" s="260"/>
      <c r="I28" s="260"/>
      <c r="J28" s="260"/>
      <c r="K28" s="260"/>
      <c r="L28" s="260"/>
      <c r="M28" s="260"/>
      <c r="N28" s="260"/>
      <c r="O28" s="260"/>
      <c r="P28" s="260"/>
      <c r="Q28" s="259"/>
      <c r="R28" s="260"/>
      <c r="S28" s="270"/>
      <c r="T28" s="270"/>
      <c r="U28" s="270"/>
      <c r="V28" s="270"/>
      <c r="W28" s="270"/>
      <c r="X28" s="260"/>
      <c r="Y28" s="270"/>
      <c r="Z28" s="270"/>
      <c r="AA28" s="270"/>
      <c r="AB28" s="270"/>
      <c r="AC28" s="270"/>
      <c r="AD28" s="270"/>
      <c r="AE28" s="270"/>
      <c r="AF28" s="270"/>
      <c r="AG28" s="270"/>
      <c r="AH28" s="261"/>
    </row>
    <row r="29" spans="1:34" s="143" customFormat="1" ht="13.5" customHeight="1">
      <c r="A29" s="258" t="s">
        <v>756</v>
      </c>
      <c r="B29" s="259"/>
      <c r="C29" s="270"/>
      <c r="D29" s="270"/>
      <c r="E29" s="270"/>
      <c r="F29" s="270"/>
      <c r="G29" s="259"/>
      <c r="H29" s="260" t="s">
        <v>674</v>
      </c>
      <c r="I29" s="270"/>
      <c r="J29" s="270"/>
      <c r="K29" s="270"/>
      <c r="L29" s="270"/>
      <c r="M29" s="270"/>
      <c r="N29" s="270"/>
      <c r="O29" s="270"/>
      <c r="P29" s="270"/>
      <c r="Q29" s="270"/>
      <c r="R29" s="270"/>
      <c r="S29" s="270"/>
      <c r="T29" s="270"/>
      <c r="U29" s="270"/>
      <c r="V29" s="270"/>
      <c r="W29" s="270"/>
      <c r="X29" s="270"/>
      <c r="Y29" s="270"/>
      <c r="Z29" s="270"/>
      <c r="AA29" s="270"/>
      <c r="AB29" s="270"/>
      <c r="AC29" s="270"/>
      <c r="AD29" s="270"/>
      <c r="AE29" s="270"/>
      <c r="AF29" s="270"/>
      <c r="AG29" s="270"/>
      <c r="AH29" s="272"/>
    </row>
    <row r="30" spans="1:34" s="143" customFormat="1" ht="2.25" customHeight="1">
      <c r="A30" s="258"/>
      <c r="B30" s="259"/>
      <c r="C30" s="270"/>
      <c r="D30" s="270"/>
      <c r="E30" s="270"/>
      <c r="F30" s="270"/>
      <c r="G30" s="259"/>
      <c r="H30" s="26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2"/>
    </row>
    <row r="31" spans="1:34" s="143" customFormat="1" ht="13.5" customHeight="1">
      <c r="A31" s="258"/>
      <c r="B31" s="268" t="s">
        <v>96</v>
      </c>
      <c r="C31" s="270" t="s">
        <v>675</v>
      </c>
      <c r="D31" s="270"/>
      <c r="E31" s="270"/>
      <c r="F31" s="270"/>
      <c r="G31" s="259"/>
      <c r="H31" s="270"/>
      <c r="I31" s="270"/>
      <c r="J31" s="270"/>
      <c r="K31" s="259"/>
      <c r="L31" s="259"/>
      <c r="M31" s="268" t="s">
        <v>97</v>
      </c>
      <c r="N31" s="270" t="s">
        <v>676</v>
      </c>
      <c r="O31" s="259"/>
      <c r="P31" s="259"/>
      <c r="Q31" s="270"/>
      <c r="R31" s="270"/>
      <c r="S31" s="270"/>
      <c r="T31" s="270"/>
      <c r="U31" s="259"/>
      <c r="V31" s="270"/>
      <c r="W31" s="259"/>
      <c r="X31" s="259"/>
      <c r="Y31" s="270"/>
      <c r="Z31" s="270"/>
      <c r="AA31" s="270"/>
      <c r="AB31" s="270"/>
      <c r="AC31" s="270"/>
      <c r="AD31" s="270"/>
      <c r="AE31" s="270"/>
      <c r="AF31" s="259"/>
      <c r="AG31" s="259"/>
      <c r="AH31" s="272"/>
    </row>
    <row r="32" spans="1:34" s="143" customFormat="1" ht="13.5" customHeight="1">
      <c r="A32" s="258"/>
      <c r="B32" s="259"/>
      <c r="C32" s="260" t="s">
        <v>677</v>
      </c>
      <c r="D32" s="260"/>
      <c r="E32" s="260"/>
      <c r="F32" s="260"/>
      <c r="G32" s="260"/>
      <c r="H32" s="259"/>
      <c r="I32" s="260"/>
      <c r="J32" s="260"/>
      <c r="K32" s="259"/>
      <c r="L32" s="259"/>
      <c r="M32" s="260"/>
      <c r="N32" s="260" t="s">
        <v>678</v>
      </c>
      <c r="O32" s="260"/>
      <c r="P32" s="260"/>
      <c r="Q32" s="259"/>
      <c r="R32" s="260"/>
      <c r="S32" s="260"/>
      <c r="T32" s="260"/>
      <c r="U32" s="260"/>
      <c r="V32" s="259"/>
      <c r="W32" s="259"/>
      <c r="X32" s="259"/>
      <c r="Y32" s="260"/>
      <c r="Z32" s="270"/>
      <c r="AA32" s="270"/>
      <c r="AB32" s="270"/>
      <c r="AC32" s="270"/>
      <c r="AD32" s="270"/>
      <c r="AE32" s="270"/>
      <c r="AF32" s="270"/>
      <c r="AG32" s="270"/>
      <c r="AH32" s="272"/>
    </row>
    <row r="33" spans="1:34" s="143" customFormat="1" ht="2.25" customHeight="1">
      <c r="A33" s="258"/>
      <c r="B33" s="259"/>
      <c r="C33" s="260"/>
      <c r="D33" s="260"/>
      <c r="E33" s="260"/>
      <c r="F33" s="260"/>
      <c r="G33" s="260"/>
      <c r="H33" s="259"/>
      <c r="I33" s="260"/>
      <c r="J33" s="260"/>
      <c r="K33" s="259"/>
      <c r="L33" s="259"/>
      <c r="M33" s="260"/>
      <c r="N33" s="260"/>
      <c r="O33" s="260"/>
      <c r="P33" s="260"/>
      <c r="Q33" s="259"/>
      <c r="R33" s="260"/>
      <c r="S33" s="260"/>
      <c r="T33" s="260"/>
      <c r="U33" s="260"/>
      <c r="V33" s="259"/>
      <c r="W33" s="259"/>
      <c r="X33" s="259"/>
      <c r="Y33" s="260"/>
      <c r="Z33" s="270"/>
      <c r="AA33" s="270"/>
      <c r="AB33" s="270"/>
      <c r="AC33" s="270"/>
      <c r="AD33" s="270"/>
      <c r="AE33" s="270"/>
      <c r="AF33" s="270"/>
      <c r="AG33" s="270"/>
      <c r="AH33" s="272"/>
    </row>
    <row r="34" spans="1:34" s="143" customFormat="1" ht="13.5" customHeight="1">
      <c r="A34" s="258"/>
      <c r="B34" s="268" t="s">
        <v>96</v>
      </c>
      <c r="C34" s="259" t="s">
        <v>679</v>
      </c>
      <c r="D34" s="260"/>
      <c r="E34" s="260"/>
      <c r="F34" s="260"/>
      <c r="G34" s="260"/>
      <c r="H34" s="297"/>
      <c r="I34" s="260"/>
      <c r="J34" s="260"/>
      <c r="K34" s="259"/>
      <c r="L34" s="259"/>
      <c r="M34" s="268" t="s">
        <v>96</v>
      </c>
      <c r="N34" s="270" t="s">
        <v>558</v>
      </c>
      <c r="O34" s="260"/>
      <c r="P34" s="260"/>
      <c r="Q34" s="1150"/>
      <c r="R34" s="1150"/>
      <c r="S34" s="1150"/>
      <c r="T34" s="1150"/>
      <c r="U34" s="1150"/>
      <c r="V34" s="1150"/>
      <c r="W34" s="1150"/>
      <c r="X34" s="1150"/>
      <c r="Y34" s="1150"/>
      <c r="Z34" s="1150"/>
      <c r="AA34" s="1150"/>
      <c r="AB34" s="1150"/>
      <c r="AC34" s="1150"/>
      <c r="AD34" s="1150"/>
      <c r="AE34" s="1150"/>
      <c r="AF34" s="1150"/>
      <c r="AG34" s="270" t="s">
        <v>491</v>
      </c>
      <c r="AH34" s="272"/>
    </row>
    <row r="35" spans="1:34" s="143" customFormat="1" ht="13.5" customHeight="1">
      <c r="A35" s="258"/>
      <c r="B35" s="259"/>
      <c r="C35" s="260" t="s">
        <v>680</v>
      </c>
      <c r="D35" s="260"/>
      <c r="E35" s="260"/>
      <c r="F35" s="260"/>
      <c r="G35" s="260"/>
      <c r="H35" s="297"/>
      <c r="I35" s="260"/>
      <c r="J35" s="260"/>
      <c r="K35" s="259"/>
      <c r="L35" s="259"/>
      <c r="M35" s="260"/>
      <c r="N35" s="260" t="s">
        <v>681</v>
      </c>
      <c r="O35" s="260"/>
      <c r="P35" s="260"/>
      <c r="Q35" s="1150"/>
      <c r="R35" s="1150"/>
      <c r="S35" s="1150"/>
      <c r="T35" s="1150"/>
      <c r="U35" s="1150"/>
      <c r="V35" s="1150"/>
      <c r="W35" s="1150"/>
      <c r="X35" s="1150"/>
      <c r="Y35" s="1150"/>
      <c r="Z35" s="1150"/>
      <c r="AA35" s="1150"/>
      <c r="AB35" s="1150"/>
      <c r="AC35" s="1150"/>
      <c r="AD35" s="1150"/>
      <c r="AE35" s="1150"/>
      <c r="AF35" s="1150"/>
      <c r="AG35" s="270"/>
      <c r="AH35" s="272"/>
    </row>
    <row r="36" spans="1:34" s="141" customFormat="1" ht="14.25">
      <c r="A36" s="258" t="s">
        <v>757</v>
      </c>
      <c r="B36" s="259"/>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61"/>
    </row>
    <row r="37" spans="1:34" s="141" customFormat="1" ht="12.75" customHeight="1">
      <c r="A37" s="258"/>
      <c r="B37" s="260" t="s">
        <v>758</v>
      </c>
      <c r="C37" s="259"/>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61"/>
    </row>
    <row r="38" spans="1:34" s="141" customFormat="1" ht="2.25" customHeight="1">
      <c r="A38" s="258"/>
      <c r="B38" s="260"/>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61"/>
    </row>
    <row r="39" spans="1:34" s="141" customFormat="1" ht="14.25">
      <c r="A39" s="258"/>
      <c r="B39" s="259" t="s">
        <v>684</v>
      </c>
      <c r="C39" s="259"/>
      <c r="D39" s="259"/>
      <c r="E39" s="259"/>
      <c r="F39" s="1151"/>
      <c r="G39" s="1151"/>
      <c r="H39" s="1151"/>
      <c r="I39" s="1151"/>
      <c r="J39" s="1151"/>
      <c r="K39" s="1151"/>
      <c r="L39" s="1151"/>
      <c r="M39" s="1151"/>
      <c r="N39" s="1151"/>
      <c r="O39" s="1151"/>
      <c r="P39" s="1151"/>
      <c r="Q39" s="259"/>
      <c r="R39" s="259" t="s">
        <v>685</v>
      </c>
      <c r="S39" s="259"/>
      <c r="T39" s="259"/>
      <c r="U39" s="259"/>
      <c r="V39" s="259"/>
      <c r="W39" s="259"/>
      <c r="X39" s="259"/>
      <c r="Y39" s="259"/>
      <c r="Z39" s="259"/>
      <c r="AA39" s="1151"/>
      <c r="AB39" s="1151"/>
      <c r="AC39" s="1151"/>
      <c r="AD39" s="1151"/>
      <c r="AE39" s="1151"/>
      <c r="AF39" s="1151"/>
      <c r="AG39" s="1151"/>
      <c r="AH39" s="261"/>
    </row>
    <row r="40" spans="1:34" s="141" customFormat="1" ht="12.75" customHeight="1">
      <c r="A40" s="258"/>
      <c r="B40" s="259"/>
      <c r="C40" s="298" t="s">
        <v>512</v>
      </c>
      <c r="D40" s="298"/>
      <c r="E40" s="298"/>
      <c r="F40" s="1152"/>
      <c r="G40" s="1152"/>
      <c r="H40" s="1152"/>
      <c r="I40" s="1152"/>
      <c r="J40" s="1152"/>
      <c r="K40" s="1152"/>
      <c r="L40" s="1152"/>
      <c r="M40" s="1152"/>
      <c r="N40" s="1152"/>
      <c r="O40" s="1152"/>
      <c r="P40" s="1152"/>
      <c r="Q40" s="298"/>
      <c r="R40" s="298"/>
      <c r="S40" s="298" t="s">
        <v>686</v>
      </c>
      <c r="T40" s="298"/>
      <c r="U40" s="298"/>
      <c r="V40" s="298"/>
      <c r="W40" s="298"/>
      <c r="X40" s="298"/>
      <c r="Y40" s="298"/>
      <c r="Z40" s="298"/>
      <c r="AA40" s="1152"/>
      <c r="AB40" s="1152"/>
      <c r="AC40" s="1152"/>
      <c r="AD40" s="1152"/>
      <c r="AE40" s="1152"/>
      <c r="AF40" s="1152"/>
      <c r="AG40" s="1152"/>
      <c r="AH40" s="261"/>
    </row>
    <row r="41" spans="1:34" s="141" customFormat="1" ht="2.25" customHeight="1">
      <c r="A41" s="258"/>
      <c r="B41" s="259"/>
      <c r="C41" s="298"/>
      <c r="D41" s="298"/>
      <c r="E41" s="298"/>
      <c r="F41" s="289"/>
      <c r="G41" s="289"/>
      <c r="H41" s="289"/>
      <c r="I41" s="289"/>
      <c r="J41" s="289"/>
      <c r="K41" s="289"/>
      <c r="L41" s="289"/>
      <c r="M41" s="289"/>
      <c r="N41" s="289"/>
      <c r="O41" s="289"/>
      <c r="P41" s="289"/>
      <c r="Q41" s="298"/>
      <c r="R41" s="298"/>
      <c r="S41" s="298"/>
      <c r="T41" s="298"/>
      <c r="U41" s="298"/>
      <c r="V41" s="298"/>
      <c r="W41" s="298"/>
      <c r="X41" s="298"/>
      <c r="Y41" s="298"/>
      <c r="Z41" s="298"/>
      <c r="AA41" s="289"/>
      <c r="AB41" s="289"/>
      <c r="AC41" s="289"/>
      <c r="AD41" s="289"/>
      <c r="AE41" s="289"/>
      <c r="AF41" s="289"/>
      <c r="AG41" s="289"/>
      <c r="AH41" s="261"/>
    </row>
    <row r="42" spans="1:34" s="141" customFormat="1" ht="14.25">
      <c r="A42" s="258"/>
      <c r="B42" s="259" t="s">
        <v>687</v>
      </c>
      <c r="C42" s="259"/>
      <c r="D42" s="259"/>
      <c r="E42" s="259"/>
      <c r="F42" s="1151"/>
      <c r="G42" s="1151"/>
      <c r="H42" s="1151"/>
      <c r="I42" s="1151"/>
      <c r="J42" s="1151"/>
      <c r="K42" s="1151"/>
      <c r="L42" s="1151"/>
      <c r="M42" s="1151"/>
      <c r="N42" s="1151"/>
      <c r="O42" s="1151"/>
      <c r="P42" s="1151"/>
      <c r="Q42" s="1151"/>
      <c r="R42" s="1151"/>
      <c r="S42" s="1151"/>
      <c r="T42" s="1151"/>
      <c r="U42" s="1151"/>
      <c r="V42" s="1151"/>
      <c r="W42" s="1151"/>
      <c r="X42" s="1151"/>
      <c r="Y42" s="1151"/>
      <c r="Z42" s="1151"/>
      <c r="AA42" s="1151"/>
      <c r="AB42" s="1151"/>
      <c r="AC42" s="1151"/>
      <c r="AD42" s="1151"/>
      <c r="AE42" s="1151"/>
      <c r="AF42" s="1151"/>
      <c r="AG42" s="1151"/>
      <c r="AH42" s="261"/>
    </row>
    <row r="43" spans="1:34" s="141" customFormat="1" ht="12.75" customHeight="1">
      <c r="A43" s="258"/>
      <c r="B43" s="259"/>
      <c r="C43" s="260" t="s">
        <v>529</v>
      </c>
      <c r="D43" s="260"/>
      <c r="E43" s="260"/>
      <c r="F43" s="1152"/>
      <c r="G43" s="1152"/>
      <c r="H43" s="1152"/>
      <c r="I43" s="1152"/>
      <c r="J43" s="1152"/>
      <c r="K43" s="1152"/>
      <c r="L43" s="1152"/>
      <c r="M43" s="1152"/>
      <c r="N43" s="1152"/>
      <c r="O43" s="1152"/>
      <c r="P43" s="1152"/>
      <c r="Q43" s="1152"/>
      <c r="R43" s="1152"/>
      <c r="S43" s="1152"/>
      <c r="T43" s="1152"/>
      <c r="U43" s="1152"/>
      <c r="V43" s="1152"/>
      <c r="W43" s="1152"/>
      <c r="X43" s="1152"/>
      <c r="Y43" s="1152"/>
      <c r="Z43" s="1152"/>
      <c r="AA43" s="1152"/>
      <c r="AB43" s="1152"/>
      <c r="AC43" s="1152"/>
      <c r="AD43" s="1152"/>
      <c r="AE43" s="1152"/>
      <c r="AF43" s="1152"/>
      <c r="AG43" s="1152"/>
      <c r="AH43" s="261"/>
    </row>
    <row r="44" spans="1:34" s="141" customFormat="1" ht="2.25" customHeight="1">
      <c r="A44" s="258"/>
      <c r="B44" s="259"/>
      <c r="C44" s="260"/>
      <c r="D44" s="260"/>
      <c r="E44" s="260"/>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61"/>
    </row>
    <row r="45" spans="1:34" s="141" customFormat="1" ht="14.25" customHeight="1">
      <c r="A45" s="258"/>
      <c r="B45" s="259"/>
      <c r="C45" s="259" t="s">
        <v>387</v>
      </c>
      <c r="D45" s="259"/>
      <c r="E45" s="259"/>
      <c r="F45" s="259"/>
      <c r="G45" s="1153"/>
      <c r="H45" s="1153"/>
      <c r="I45" s="1153"/>
      <c r="J45" s="1153"/>
      <c r="K45" s="1153"/>
      <c r="L45" s="1153"/>
      <c r="M45" s="1153"/>
      <c r="N45" s="1153"/>
      <c r="O45" s="1153"/>
      <c r="P45" s="1153"/>
      <c r="Q45" s="259"/>
      <c r="R45" s="259"/>
      <c r="S45" s="259" t="s">
        <v>388</v>
      </c>
      <c r="T45" s="259"/>
      <c r="U45" s="259"/>
      <c r="V45" s="259"/>
      <c r="W45" s="259"/>
      <c r="X45" s="1153"/>
      <c r="Y45" s="1153"/>
      <c r="Z45" s="1153"/>
      <c r="AA45" s="1153"/>
      <c r="AB45" s="1153"/>
      <c r="AC45" s="1153"/>
      <c r="AD45" s="1153"/>
      <c r="AE45" s="1153"/>
      <c r="AF45" s="1153"/>
      <c r="AG45" s="1153"/>
      <c r="AH45" s="261"/>
    </row>
    <row r="46" spans="1:34" s="141" customFormat="1" ht="12.75" customHeight="1">
      <c r="A46" s="258"/>
      <c r="B46" s="259"/>
      <c r="C46" s="298" t="s">
        <v>390</v>
      </c>
      <c r="D46" s="298"/>
      <c r="E46" s="298"/>
      <c r="F46" s="298"/>
      <c r="G46" s="1154"/>
      <c r="H46" s="1154"/>
      <c r="I46" s="1154"/>
      <c r="J46" s="1154"/>
      <c r="K46" s="1154"/>
      <c r="L46" s="1154"/>
      <c r="M46" s="1154"/>
      <c r="N46" s="1154"/>
      <c r="O46" s="1154"/>
      <c r="P46" s="1154"/>
      <c r="Q46" s="298"/>
      <c r="R46" s="298"/>
      <c r="S46" s="298" t="s">
        <v>688</v>
      </c>
      <c r="T46" s="298"/>
      <c r="U46" s="298"/>
      <c r="V46" s="298"/>
      <c r="W46" s="298"/>
      <c r="X46" s="1154"/>
      <c r="Y46" s="1154"/>
      <c r="Z46" s="1154"/>
      <c r="AA46" s="1154"/>
      <c r="AB46" s="1154"/>
      <c r="AC46" s="1154"/>
      <c r="AD46" s="1154"/>
      <c r="AE46" s="1154"/>
      <c r="AF46" s="1154"/>
      <c r="AG46" s="1154"/>
      <c r="AH46" s="261"/>
    </row>
    <row r="47" spans="1:34" s="143" customFormat="1" ht="2.25" customHeight="1">
      <c r="A47" s="258"/>
      <c r="B47" s="259"/>
      <c r="C47" s="297"/>
      <c r="D47" s="260"/>
      <c r="E47" s="260"/>
      <c r="F47" s="260"/>
      <c r="G47" s="260"/>
      <c r="H47" s="297"/>
      <c r="I47" s="260"/>
      <c r="J47" s="260"/>
      <c r="K47" s="259"/>
      <c r="L47" s="259"/>
      <c r="M47" s="260"/>
      <c r="N47" s="260"/>
      <c r="O47" s="260"/>
      <c r="P47" s="260"/>
      <c r="Q47" s="297"/>
      <c r="R47" s="260"/>
      <c r="S47" s="260"/>
      <c r="T47" s="260"/>
      <c r="U47" s="260"/>
      <c r="V47" s="259"/>
      <c r="W47" s="260"/>
      <c r="X47" s="260"/>
      <c r="Y47" s="260"/>
      <c r="Z47" s="270"/>
      <c r="AA47" s="270"/>
      <c r="AB47" s="270"/>
      <c r="AC47" s="270"/>
      <c r="AD47" s="270"/>
      <c r="AE47" s="270"/>
      <c r="AF47" s="270"/>
      <c r="AG47" s="270"/>
      <c r="AH47" s="272"/>
    </row>
    <row r="48" spans="1:34" s="141" customFormat="1" ht="14.25">
      <c r="A48" s="258" t="s">
        <v>759</v>
      </c>
      <c r="B48" s="259"/>
      <c r="C48" s="259"/>
      <c r="D48" s="259"/>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61"/>
    </row>
    <row r="49" spans="1:34" s="141" customFormat="1" ht="12.75" customHeight="1">
      <c r="A49" s="258"/>
      <c r="B49" s="260" t="s">
        <v>690</v>
      </c>
      <c r="C49" s="259"/>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61"/>
    </row>
    <row r="50" spans="1:34" s="141" customFormat="1" ht="2.25" customHeight="1">
      <c r="A50" s="258"/>
      <c r="B50" s="260"/>
      <c r="C50" s="259"/>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61"/>
    </row>
    <row r="51" spans="1:34" s="141" customFormat="1" ht="14.25">
      <c r="A51" s="258"/>
      <c r="B51" s="259" t="s">
        <v>684</v>
      </c>
      <c r="C51" s="259"/>
      <c r="D51" s="259"/>
      <c r="E51" s="259"/>
      <c r="F51" s="1155" t="s">
        <v>923</v>
      </c>
      <c r="G51" s="1155"/>
      <c r="H51" s="1155"/>
      <c r="I51" s="1155"/>
      <c r="J51" s="1155"/>
      <c r="K51" s="1155"/>
      <c r="L51" s="1155"/>
      <c r="M51" s="1155"/>
      <c r="N51" s="1155"/>
      <c r="O51" s="1155"/>
      <c r="P51" s="1155"/>
      <c r="Q51" s="259"/>
      <c r="R51" s="259" t="s">
        <v>685</v>
      </c>
      <c r="S51" s="259"/>
      <c r="T51" s="259"/>
      <c r="U51" s="259"/>
      <c r="V51" s="259"/>
      <c r="W51" s="259"/>
      <c r="X51" s="259"/>
      <c r="Y51" s="259"/>
      <c r="Z51" s="259"/>
      <c r="AA51" s="1155" t="s">
        <v>925</v>
      </c>
      <c r="AB51" s="1155"/>
      <c r="AC51" s="1155"/>
      <c r="AD51" s="1155"/>
      <c r="AE51" s="1155"/>
      <c r="AF51" s="1155"/>
      <c r="AG51" s="1155"/>
      <c r="AH51" s="261"/>
    </row>
    <row r="52" spans="1:34" s="141" customFormat="1" ht="12.75" customHeight="1">
      <c r="A52" s="258"/>
      <c r="B52" s="259"/>
      <c r="C52" s="298" t="s">
        <v>512</v>
      </c>
      <c r="D52" s="298"/>
      <c r="E52" s="298"/>
      <c r="F52" s="1156"/>
      <c r="G52" s="1156"/>
      <c r="H52" s="1156"/>
      <c r="I52" s="1156"/>
      <c r="J52" s="1156"/>
      <c r="K52" s="1156"/>
      <c r="L52" s="1156"/>
      <c r="M52" s="1156"/>
      <c r="N52" s="1156"/>
      <c r="O52" s="1156"/>
      <c r="P52" s="1156"/>
      <c r="Q52" s="298"/>
      <c r="R52" s="298"/>
      <c r="S52" s="298" t="s">
        <v>686</v>
      </c>
      <c r="T52" s="298"/>
      <c r="U52" s="298"/>
      <c r="V52" s="298"/>
      <c r="W52" s="298"/>
      <c r="X52" s="298"/>
      <c r="Y52" s="298"/>
      <c r="Z52" s="298"/>
      <c r="AA52" s="1156"/>
      <c r="AB52" s="1156"/>
      <c r="AC52" s="1156"/>
      <c r="AD52" s="1156"/>
      <c r="AE52" s="1156"/>
      <c r="AF52" s="1156"/>
      <c r="AG52" s="1156"/>
      <c r="AH52" s="261"/>
    </row>
    <row r="53" spans="1:34" s="141" customFormat="1" ht="2.25" customHeight="1">
      <c r="A53" s="258"/>
      <c r="B53" s="259"/>
      <c r="C53" s="298"/>
      <c r="D53" s="298"/>
      <c r="E53" s="298"/>
      <c r="F53" s="289"/>
      <c r="G53" s="289"/>
      <c r="H53" s="289"/>
      <c r="I53" s="289"/>
      <c r="J53" s="289"/>
      <c r="K53" s="289"/>
      <c r="L53" s="289"/>
      <c r="M53" s="289"/>
      <c r="N53" s="289"/>
      <c r="O53" s="289"/>
      <c r="P53" s="289"/>
      <c r="Q53" s="298"/>
      <c r="R53" s="298"/>
      <c r="S53" s="298"/>
      <c r="T53" s="298"/>
      <c r="U53" s="298"/>
      <c r="V53" s="298"/>
      <c r="W53" s="298"/>
      <c r="X53" s="298"/>
      <c r="Y53" s="298"/>
      <c r="Z53" s="298"/>
      <c r="AA53" s="289"/>
      <c r="AB53" s="289"/>
      <c r="AC53" s="289"/>
      <c r="AD53" s="289"/>
      <c r="AE53" s="289"/>
      <c r="AF53" s="289"/>
      <c r="AG53" s="289"/>
      <c r="AH53" s="261"/>
    </row>
    <row r="54" spans="1:34" s="141" customFormat="1" ht="14.25">
      <c r="A54" s="258"/>
      <c r="B54" s="259" t="s">
        <v>687</v>
      </c>
      <c r="C54" s="259"/>
      <c r="D54" s="259"/>
      <c r="E54" s="259"/>
      <c r="F54" s="1157" t="str">
        <f>IF('申請人用（認定）１'!I29="","",'申請人用（認定）１'!I29)</f>
        <v>〒169-0073　東京都新宿区百人町2-1-9</v>
      </c>
      <c r="G54" s="1157"/>
      <c r="H54" s="1157"/>
      <c r="I54" s="1157"/>
      <c r="J54" s="1157"/>
      <c r="K54" s="1157"/>
      <c r="L54" s="1157"/>
      <c r="M54" s="1157"/>
      <c r="N54" s="1157"/>
      <c r="O54" s="1157"/>
      <c r="P54" s="1157"/>
      <c r="Q54" s="1157"/>
      <c r="R54" s="1157"/>
      <c r="S54" s="1157"/>
      <c r="T54" s="1157"/>
      <c r="U54" s="1157"/>
      <c r="V54" s="1157"/>
      <c r="W54" s="1157"/>
      <c r="X54" s="1157"/>
      <c r="Y54" s="1157"/>
      <c r="Z54" s="1157"/>
      <c r="AA54" s="1157"/>
      <c r="AB54" s="1157"/>
      <c r="AC54" s="1157"/>
      <c r="AD54" s="1157"/>
      <c r="AE54" s="1157"/>
      <c r="AF54" s="1157"/>
      <c r="AG54" s="1157"/>
      <c r="AH54" s="261"/>
    </row>
    <row r="55" spans="1:34" s="141" customFormat="1" ht="12.75" customHeight="1">
      <c r="A55" s="258"/>
      <c r="B55" s="259"/>
      <c r="C55" s="260" t="s">
        <v>529</v>
      </c>
      <c r="D55" s="260"/>
      <c r="E55" s="260"/>
      <c r="F55" s="1158"/>
      <c r="G55" s="1158"/>
      <c r="H55" s="1158"/>
      <c r="I55" s="1158"/>
      <c r="J55" s="1158"/>
      <c r="K55" s="1158"/>
      <c r="L55" s="1158"/>
      <c r="M55" s="1158"/>
      <c r="N55" s="1158"/>
      <c r="O55" s="1158"/>
      <c r="P55" s="1158"/>
      <c r="Q55" s="1158"/>
      <c r="R55" s="1158"/>
      <c r="S55" s="1158"/>
      <c r="T55" s="1158"/>
      <c r="U55" s="1158"/>
      <c r="V55" s="1158"/>
      <c r="W55" s="1158"/>
      <c r="X55" s="1158"/>
      <c r="Y55" s="1158"/>
      <c r="Z55" s="1158"/>
      <c r="AA55" s="1158"/>
      <c r="AB55" s="1158"/>
      <c r="AC55" s="1158"/>
      <c r="AD55" s="1158"/>
      <c r="AE55" s="1158"/>
      <c r="AF55" s="1158"/>
      <c r="AG55" s="1158"/>
      <c r="AH55" s="261"/>
    </row>
    <row r="56" spans="1:34" s="141" customFormat="1" ht="2.25" customHeight="1">
      <c r="A56" s="258"/>
      <c r="B56" s="259"/>
      <c r="C56" s="260"/>
      <c r="D56" s="260"/>
      <c r="E56" s="260"/>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61"/>
    </row>
    <row r="57" spans="1:34" s="141" customFormat="1" ht="14.25" customHeight="1">
      <c r="A57" s="258"/>
      <c r="B57" s="259"/>
      <c r="C57" s="259" t="s">
        <v>387</v>
      </c>
      <c r="D57" s="259"/>
      <c r="E57" s="259"/>
      <c r="F57" s="259"/>
      <c r="G57" s="1159" t="str">
        <f>IF('申請人用（認定）１'!I32="","",'申請人用（認定）１'!I32)</f>
        <v>03-3209-6566</v>
      </c>
      <c r="H57" s="1159"/>
      <c r="I57" s="1159"/>
      <c r="J57" s="1159"/>
      <c r="K57" s="1159"/>
      <c r="L57" s="1159"/>
      <c r="M57" s="1159"/>
      <c r="N57" s="1159"/>
      <c r="O57" s="1159"/>
      <c r="P57" s="1159"/>
      <c r="Q57" s="259"/>
      <c r="R57" s="259"/>
      <c r="S57" s="259" t="s">
        <v>388</v>
      </c>
      <c r="T57" s="259"/>
      <c r="U57" s="259"/>
      <c r="V57" s="259"/>
      <c r="W57" s="259"/>
      <c r="X57" s="1159" t="s">
        <v>924</v>
      </c>
      <c r="Y57" s="1159"/>
      <c r="Z57" s="1159"/>
      <c r="AA57" s="1159"/>
      <c r="AB57" s="1159"/>
      <c r="AC57" s="1159"/>
      <c r="AD57" s="1159"/>
      <c r="AE57" s="1159"/>
      <c r="AF57" s="1159"/>
      <c r="AG57" s="1159"/>
      <c r="AH57" s="261"/>
    </row>
    <row r="58" spans="1:34" s="141" customFormat="1" ht="12.75" customHeight="1">
      <c r="A58" s="258"/>
      <c r="B58" s="259"/>
      <c r="C58" s="298" t="s">
        <v>390</v>
      </c>
      <c r="D58" s="298"/>
      <c r="E58" s="298"/>
      <c r="F58" s="298"/>
      <c r="G58" s="1156"/>
      <c r="H58" s="1156"/>
      <c r="I58" s="1156"/>
      <c r="J58" s="1156"/>
      <c r="K58" s="1156"/>
      <c r="L58" s="1156"/>
      <c r="M58" s="1156"/>
      <c r="N58" s="1156"/>
      <c r="O58" s="1156"/>
      <c r="P58" s="1156"/>
      <c r="Q58" s="298"/>
      <c r="R58" s="298"/>
      <c r="S58" s="298" t="s">
        <v>688</v>
      </c>
      <c r="T58" s="298"/>
      <c r="U58" s="298"/>
      <c r="V58" s="298"/>
      <c r="W58" s="298"/>
      <c r="X58" s="1156"/>
      <c r="Y58" s="1156"/>
      <c r="Z58" s="1156"/>
      <c r="AA58" s="1156"/>
      <c r="AB58" s="1156"/>
      <c r="AC58" s="1156"/>
      <c r="AD58" s="1156"/>
      <c r="AE58" s="1156"/>
      <c r="AF58" s="1156"/>
      <c r="AG58" s="1156"/>
      <c r="AH58" s="261"/>
    </row>
    <row r="59" spans="1:34" s="141" customFormat="1" ht="12.75" customHeight="1">
      <c r="A59" s="258"/>
      <c r="B59" s="259"/>
      <c r="C59" s="298"/>
      <c r="D59" s="298"/>
      <c r="E59" s="298"/>
      <c r="F59" s="298"/>
      <c r="G59" s="298"/>
      <c r="H59" s="298"/>
      <c r="I59" s="298"/>
      <c r="J59" s="298"/>
      <c r="K59" s="298"/>
      <c r="L59" s="298"/>
      <c r="M59" s="298"/>
      <c r="N59" s="298"/>
      <c r="O59" s="298"/>
      <c r="P59" s="298"/>
      <c r="Q59" s="298"/>
      <c r="R59" s="298"/>
      <c r="S59" s="298"/>
      <c r="T59" s="298"/>
      <c r="U59" s="298"/>
      <c r="V59" s="298"/>
      <c r="W59" s="298"/>
      <c r="X59" s="298"/>
      <c r="Y59" s="298"/>
      <c r="Z59" s="298"/>
      <c r="AA59" s="298"/>
      <c r="AB59" s="298"/>
      <c r="AC59" s="298"/>
      <c r="AD59" s="298"/>
      <c r="AE59" s="298"/>
      <c r="AF59" s="298"/>
      <c r="AG59" s="298"/>
      <c r="AH59" s="261"/>
    </row>
    <row r="60" spans="1:34" s="141" customFormat="1" ht="15" customHeight="1">
      <c r="A60" s="299"/>
      <c r="B60" s="1148" t="s">
        <v>692</v>
      </c>
      <c r="C60" s="1149"/>
      <c r="D60" s="1149"/>
      <c r="E60" s="1149"/>
      <c r="F60" s="1149"/>
      <c r="G60" s="1149"/>
      <c r="H60" s="1149"/>
      <c r="I60" s="1149"/>
      <c r="J60" s="1149"/>
      <c r="K60" s="1149"/>
      <c r="L60" s="1149"/>
      <c r="M60" s="1149"/>
      <c r="N60" s="1149"/>
      <c r="O60" s="1149"/>
      <c r="P60" s="1149"/>
      <c r="Q60" s="1149"/>
      <c r="R60" s="278"/>
      <c r="S60" s="300" t="s">
        <v>693</v>
      </c>
      <c r="T60" s="278"/>
      <c r="U60" s="278"/>
      <c r="V60" s="278"/>
      <c r="W60" s="278"/>
      <c r="X60" s="278"/>
      <c r="Y60" s="278"/>
      <c r="Z60" s="278"/>
      <c r="AA60" s="278"/>
      <c r="AB60" s="278"/>
      <c r="AC60" s="278"/>
      <c r="AD60" s="278"/>
      <c r="AE60" s="278"/>
      <c r="AF60" s="278"/>
      <c r="AG60" s="278"/>
      <c r="AH60" s="274"/>
    </row>
    <row r="61" spans="1:34" s="141" customFormat="1" ht="14.25" customHeight="1">
      <c r="A61" s="299"/>
      <c r="B61" s="301" t="s">
        <v>694</v>
      </c>
      <c r="C61" s="278"/>
      <c r="D61" s="278"/>
      <c r="E61" s="278"/>
      <c r="F61" s="278"/>
      <c r="G61" s="278"/>
      <c r="H61" s="278"/>
      <c r="I61" s="278"/>
      <c r="J61" s="278"/>
      <c r="K61" s="278"/>
      <c r="L61" s="278"/>
      <c r="M61" s="260"/>
      <c r="N61" s="278"/>
      <c r="O61" s="278"/>
      <c r="P61" s="278"/>
      <c r="Q61" s="278"/>
      <c r="R61" s="278"/>
      <c r="S61" s="298" t="s">
        <v>695</v>
      </c>
      <c r="T61" s="278"/>
      <c r="U61" s="260"/>
      <c r="V61" s="278"/>
      <c r="W61" s="278"/>
      <c r="X61" s="278"/>
      <c r="Y61" s="278"/>
      <c r="Z61" s="278"/>
      <c r="AA61" s="278"/>
      <c r="AB61" s="278"/>
      <c r="AC61" s="278"/>
      <c r="AD61" s="278"/>
      <c r="AE61" s="278"/>
      <c r="AF61" s="278"/>
      <c r="AG61" s="278"/>
      <c r="AH61" s="274"/>
    </row>
    <row r="62" spans="1:34" s="141" customFormat="1" ht="12.75" customHeight="1">
      <c r="A62" s="299"/>
      <c r="B62" s="260"/>
      <c r="C62" s="278"/>
      <c r="D62" s="278"/>
      <c r="E62" s="278"/>
      <c r="F62" s="278"/>
      <c r="G62" s="278"/>
      <c r="H62" s="278"/>
      <c r="I62" s="278"/>
      <c r="J62" s="278"/>
      <c r="K62" s="278"/>
      <c r="L62" s="278"/>
      <c r="M62" s="260"/>
      <c r="N62" s="278"/>
      <c r="O62" s="278"/>
      <c r="P62" s="278"/>
      <c r="Q62" s="278"/>
      <c r="R62" s="278"/>
      <c r="S62" s="278"/>
      <c r="T62" s="278"/>
      <c r="U62" s="278"/>
      <c r="V62" s="298"/>
      <c r="W62" s="278"/>
      <c r="X62" s="278"/>
      <c r="Y62" s="278"/>
      <c r="Z62" s="278"/>
      <c r="AA62" s="278"/>
      <c r="AB62" s="278"/>
      <c r="AC62" s="278"/>
      <c r="AD62" s="278"/>
      <c r="AE62" s="278"/>
      <c r="AF62" s="278"/>
      <c r="AG62" s="278"/>
      <c r="AH62" s="274"/>
    </row>
    <row r="63" spans="1:34" s="141" customFormat="1" ht="15.75" customHeight="1">
      <c r="A63" s="258"/>
      <c r="B63" s="278"/>
      <c r="C63" s="278"/>
      <c r="D63" s="278"/>
      <c r="E63" s="278"/>
      <c r="F63" s="278"/>
      <c r="G63" s="278"/>
      <c r="H63" s="278"/>
      <c r="I63" s="278"/>
      <c r="J63" s="278"/>
      <c r="K63" s="278"/>
      <c r="L63" s="278"/>
      <c r="M63" s="278"/>
      <c r="N63" s="278"/>
      <c r="O63" s="278"/>
      <c r="P63" s="278"/>
      <c r="Q63" s="278"/>
      <c r="R63" s="278"/>
      <c r="S63" s="278"/>
      <c r="T63" s="278"/>
      <c r="U63" s="276"/>
      <c r="V63" s="276"/>
      <c r="W63" s="276"/>
      <c r="X63" s="276"/>
      <c r="Y63" s="259" t="s">
        <v>353</v>
      </c>
      <c r="Z63" s="259"/>
      <c r="AA63" s="278"/>
      <c r="AB63" s="259"/>
      <c r="AC63" s="259" t="s">
        <v>354</v>
      </c>
      <c r="AD63" s="278"/>
      <c r="AE63" s="259"/>
      <c r="AF63" s="259"/>
      <c r="AG63" s="259" t="s">
        <v>355</v>
      </c>
      <c r="AH63" s="261"/>
    </row>
    <row r="64" spans="1:34" s="141" customFormat="1" ht="15.75" customHeight="1" thickBot="1">
      <c r="A64" s="258"/>
      <c r="B64" s="302"/>
      <c r="C64" s="302"/>
      <c r="D64" s="302"/>
      <c r="E64" s="302"/>
      <c r="F64" s="302"/>
      <c r="G64" s="302"/>
      <c r="H64" s="302"/>
      <c r="I64" s="302"/>
      <c r="J64" s="302"/>
      <c r="K64" s="302"/>
      <c r="L64" s="302"/>
      <c r="M64" s="302"/>
      <c r="N64" s="302"/>
      <c r="O64" s="302"/>
      <c r="P64" s="302"/>
      <c r="Q64" s="302"/>
      <c r="R64" s="302"/>
      <c r="S64" s="302"/>
      <c r="T64" s="302"/>
      <c r="U64" s="302"/>
      <c r="V64" s="302"/>
      <c r="W64" s="302"/>
      <c r="X64" s="302"/>
      <c r="Y64" s="303" t="s">
        <v>358</v>
      </c>
      <c r="Z64" s="302"/>
      <c r="AA64" s="304"/>
      <c r="AB64" s="302"/>
      <c r="AC64" s="303" t="s">
        <v>359</v>
      </c>
      <c r="AD64" s="304"/>
      <c r="AE64" s="302"/>
      <c r="AF64" s="302"/>
      <c r="AG64" s="303" t="s">
        <v>360</v>
      </c>
      <c r="AH64" s="261"/>
    </row>
    <row r="65" spans="1:34" s="141" customFormat="1" ht="12.75" customHeight="1" thickTop="1">
      <c r="A65" s="258"/>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84"/>
      <c r="AE65" s="260"/>
      <c r="AF65" s="260"/>
      <c r="AG65" s="260"/>
      <c r="AH65" s="261"/>
    </row>
    <row r="66" spans="1:34" s="141" customFormat="1" ht="13.5" customHeight="1">
      <c r="A66" s="1141" t="s">
        <v>696</v>
      </c>
      <c r="B66" s="1142"/>
      <c r="C66" s="1142"/>
      <c r="D66" s="1143" t="s">
        <v>697</v>
      </c>
      <c r="E66" s="1143"/>
      <c r="F66" s="1143"/>
      <c r="G66" s="1143"/>
      <c r="H66" s="1143"/>
      <c r="I66" s="1143"/>
      <c r="J66" s="1143"/>
      <c r="K66" s="1143"/>
      <c r="L66" s="1143"/>
      <c r="M66" s="1143"/>
      <c r="N66" s="1143"/>
      <c r="O66" s="1143"/>
      <c r="P66" s="1143"/>
      <c r="Q66" s="1143"/>
      <c r="R66" s="1143"/>
      <c r="S66" s="1143"/>
      <c r="T66" s="1143"/>
      <c r="U66" s="1143"/>
      <c r="V66" s="1143"/>
      <c r="W66" s="1143"/>
      <c r="X66" s="1143"/>
      <c r="Y66" s="1143"/>
      <c r="Z66" s="1143"/>
      <c r="AA66" s="1143"/>
      <c r="AB66" s="1143"/>
      <c r="AC66" s="1143"/>
      <c r="AD66" s="1143"/>
      <c r="AE66" s="1143"/>
      <c r="AF66" s="1143"/>
      <c r="AG66" s="1143"/>
      <c r="AH66" s="1144"/>
    </row>
    <row r="67" spans="1:34" s="141" customFormat="1" ht="13.5" customHeight="1">
      <c r="A67" s="305"/>
      <c r="B67" s="306"/>
      <c r="C67" s="306"/>
      <c r="D67" s="307" t="s">
        <v>760</v>
      </c>
      <c r="E67" s="308"/>
      <c r="F67" s="308"/>
      <c r="G67" s="308"/>
      <c r="H67" s="308"/>
      <c r="I67" s="308"/>
      <c r="J67" s="308"/>
      <c r="K67" s="308"/>
      <c r="L67" s="308"/>
      <c r="M67" s="308"/>
      <c r="N67" s="308"/>
      <c r="O67" s="308"/>
      <c r="P67" s="308"/>
      <c r="Q67" s="308"/>
      <c r="R67" s="308"/>
      <c r="S67" s="308"/>
      <c r="T67" s="308"/>
      <c r="U67" s="309"/>
      <c r="V67" s="308"/>
      <c r="W67" s="308"/>
      <c r="X67" s="308"/>
      <c r="Y67" s="308"/>
      <c r="Z67" s="308"/>
      <c r="AA67" s="308"/>
      <c r="AB67" s="308"/>
      <c r="AC67" s="308"/>
      <c r="AD67" s="308"/>
      <c r="AE67" s="308"/>
      <c r="AF67" s="308"/>
      <c r="AG67" s="308"/>
      <c r="AH67" s="310"/>
    </row>
    <row r="68" spans="1:34" s="141" customFormat="1" ht="12.75" customHeight="1">
      <c r="A68" s="1145" t="s">
        <v>698</v>
      </c>
      <c r="B68" s="1146"/>
      <c r="C68" s="1146"/>
      <c r="D68" s="1074" t="s">
        <v>699</v>
      </c>
      <c r="E68" s="1074"/>
      <c r="F68" s="1074"/>
      <c r="G68" s="1074"/>
      <c r="H68" s="1074"/>
      <c r="I68" s="1074"/>
      <c r="J68" s="1074"/>
      <c r="K68" s="1074"/>
      <c r="L68" s="1074"/>
      <c r="M68" s="1074"/>
      <c r="N68" s="1074"/>
      <c r="O68" s="1074"/>
      <c r="P68" s="1074"/>
      <c r="Q68" s="1074"/>
      <c r="R68" s="1074"/>
      <c r="S68" s="1074"/>
      <c r="T68" s="1074"/>
      <c r="U68" s="1074"/>
      <c r="V68" s="1074"/>
      <c r="W68" s="1074"/>
      <c r="X68" s="1074"/>
      <c r="Y68" s="1074"/>
      <c r="Z68" s="1074"/>
      <c r="AA68" s="1074"/>
      <c r="AB68" s="1074"/>
      <c r="AC68" s="1074"/>
      <c r="AD68" s="1074"/>
      <c r="AE68" s="1074"/>
      <c r="AF68" s="1074"/>
      <c r="AG68" s="1074"/>
      <c r="AH68" s="1147"/>
    </row>
    <row r="69" spans="1:34" s="141" customFormat="1" ht="12.75" customHeight="1">
      <c r="A69" s="311"/>
      <c r="B69" s="285"/>
      <c r="C69" s="312"/>
      <c r="D69" s="1074"/>
      <c r="E69" s="1074"/>
      <c r="F69" s="1074"/>
      <c r="G69" s="1074"/>
      <c r="H69" s="1074"/>
      <c r="I69" s="1074"/>
      <c r="J69" s="1074"/>
      <c r="K69" s="1074"/>
      <c r="L69" s="1074"/>
      <c r="M69" s="1074"/>
      <c r="N69" s="1074"/>
      <c r="O69" s="1074"/>
      <c r="P69" s="1074"/>
      <c r="Q69" s="1074"/>
      <c r="R69" s="1074"/>
      <c r="S69" s="1074"/>
      <c r="T69" s="1074"/>
      <c r="U69" s="1074"/>
      <c r="V69" s="1074"/>
      <c r="W69" s="1074"/>
      <c r="X69" s="1074"/>
      <c r="Y69" s="1074"/>
      <c r="Z69" s="1074"/>
      <c r="AA69" s="1074"/>
      <c r="AB69" s="1074"/>
      <c r="AC69" s="1074"/>
      <c r="AD69" s="1074"/>
      <c r="AE69" s="1074"/>
      <c r="AF69" s="1074"/>
      <c r="AG69" s="1074"/>
      <c r="AH69" s="1147"/>
    </row>
    <row r="70" spans="1:34" s="141" customFormat="1" ht="12.95" customHeight="1">
      <c r="A70" s="204"/>
      <c r="B70" s="205"/>
      <c r="C70" s="205"/>
      <c r="D70" s="313" t="s">
        <v>761</v>
      </c>
      <c r="E70" s="206"/>
      <c r="F70" s="206"/>
      <c r="G70" s="206"/>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7"/>
    </row>
    <row r="71" spans="1:34" s="141" customFormat="1" ht="3" customHeight="1">
      <c r="A71" s="137"/>
      <c r="B71" s="143"/>
      <c r="C71" s="143"/>
      <c r="D71" s="143"/>
      <c r="E71" s="143"/>
      <c r="F71" s="143"/>
      <c r="G71" s="143"/>
      <c r="H71" s="143"/>
      <c r="I71" s="143"/>
      <c r="J71" s="143"/>
      <c r="K71" s="143"/>
      <c r="L71" s="143"/>
      <c r="M71" s="143"/>
      <c r="N71" s="143"/>
      <c r="O71" s="143"/>
      <c r="P71" s="143"/>
      <c r="Q71" s="143"/>
      <c r="R71" s="143"/>
      <c r="S71" s="143"/>
      <c r="T71" s="143"/>
      <c r="U71" s="143"/>
      <c r="V71" s="143"/>
      <c r="W71" s="143"/>
      <c r="X71" s="143"/>
      <c r="Y71" s="143"/>
      <c r="Z71" s="143"/>
      <c r="AA71" s="143"/>
      <c r="AB71" s="143"/>
      <c r="AC71" s="143"/>
      <c r="AD71" s="143"/>
      <c r="AE71" s="143"/>
      <c r="AF71" s="143"/>
      <c r="AG71" s="143"/>
      <c r="AH71" s="144"/>
    </row>
    <row r="72" spans="1:34" s="141" customFormat="1" ht="14.25">
      <c r="A72" s="138" t="s">
        <v>700</v>
      </c>
      <c r="B72" s="143"/>
      <c r="C72" s="143"/>
      <c r="D72" s="143"/>
      <c r="E72" s="133" t="s">
        <v>701</v>
      </c>
      <c r="F72" s="143"/>
      <c r="G72" s="143"/>
      <c r="H72" s="143"/>
      <c r="I72" s="143"/>
      <c r="J72" s="143"/>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4"/>
    </row>
    <row r="73" spans="1:34" s="141" customFormat="1" ht="2.25" customHeight="1">
      <c r="A73" s="138"/>
      <c r="C73" s="143"/>
      <c r="D73" s="143"/>
      <c r="E73" s="143"/>
      <c r="F73" s="143"/>
      <c r="G73" s="143"/>
      <c r="H73" s="143"/>
      <c r="I73" s="143"/>
      <c r="J73" s="143"/>
      <c r="K73" s="143"/>
      <c r="L73" s="143"/>
      <c r="M73" s="143"/>
      <c r="N73" s="143"/>
      <c r="O73" s="143"/>
      <c r="P73" s="143"/>
      <c r="Q73" s="143"/>
      <c r="R73" s="143"/>
      <c r="S73" s="143"/>
      <c r="T73" s="143"/>
      <c r="U73" s="143"/>
      <c r="V73" s="143"/>
      <c r="W73" s="143"/>
      <c r="X73" s="143"/>
      <c r="Y73" s="143"/>
      <c r="Z73" s="143"/>
      <c r="AA73" s="143"/>
      <c r="AB73" s="143"/>
      <c r="AC73" s="143"/>
      <c r="AD73" s="143"/>
      <c r="AE73" s="143"/>
      <c r="AF73" s="143"/>
      <c r="AG73" s="143"/>
      <c r="AH73" s="144"/>
    </row>
    <row r="74" spans="1:34" s="141" customFormat="1" ht="12.75" customHeight="1">
      <c r="A74" s="138"/>
      <c r="B74" s="143" t="s">
        <v>684</v>
      </c>
      <c r="C74" s="143"/>
      <c r="D74" s="143"/>
      <c r="E74" s="968"/>
      <c r="F74" s="968"/>
      <c r="G74" s="968"/>
      <c r="H74" s="968"/>
      <c r="I74" s="968"/>
      <c r="J74" s="968"/>
      <c r="K74" s="968"/>
      <c r="L74" s="968"/>
      <c r="M74" s="143"/>
      <c r="N74" s="143" t="s">
        <v>702</v>
      </c>
      <c r="O74" s="143"/>
      <c r="P74" s="143"/>
      <c r="Q74" s="143"/>
      <c r="R74" s="968"/>
      <c r="S74" s="968"/>
      <c r="T74" s="968"/>
      <c r="U74" s="968"/>
      <c r="V74" s="968"/>
      <c r="W74" s="968"/>
      <c r="X74" s="968"/>
      <c r="Y74" s="968"/>
      <c r="Z74" s="968"/>
      <c r="AA74" s="968"/>
      <c r="AB74" s="968"/>
      <c r="AC74" s="968"/>
      <c r="AD74" s="968"/>
      <c r="AE74" s="968"/>
      <c r="AF74" s="968"/>
      <c r="AG74" s="968"/>
      <c r="AH74" s="144"/>
    </row>
    <row r="75" spans="1:34" s="141" customFormat="1" ht="12" customHeight="1">
      <c r="A75" s="138"/>
      <c r="B75" s="143"/>
      <c r="C75" s="133" t="s">
        <v>512</v>
      </c>
      <c r="D75" s="143"/>
      <c r="E75" s="969"/>
      <c r="F75" s="969"/>
      <c r="G75" s="969"/>
      <c r="H75" s="969"/>
      <c r="I75" s="969"/>
      <c r="J75" s="969"/>
      <c r="K75" s="969"/>
      <c r="L75" s="969"/>
      <c r="M75" s="143"/>
      <c r="N75" s="143"/>
      <c r="O75" s="133" t="s">
        <v>529</v>
      </c>
      <c r="P75" s="143"/>
      <c r="Q75" s="143"/>
      <c r="R75" s="969"/>
      <c r="S75" s="969"/>
      <c r="T75" s="969"/>
      <c r="U75" s="969"/>
      <c r="V75" s="969"/>
      <c r="W75" s="969"/>
      <c r="X75" s="969"/>
      <c r="Y75" s="969"/>
      <c r="Z75" s="969"/>
      <c r="AA75" s="969"/>
      <c r="AB75" s="969"/>
      <c r="AC75" s="969"/>
      <c r="AD75" s="969"/>
      <c r="AE75" s="969"/>
      <c r="AF75" s="969"/>
      <c r="AG75" s="969"/>
      <c r="AH75" s="144"/>
    </row>
    <row r="76" spans="1:34" s="141" customFormat="1" ht="2.25" customHeight="1">
      <c r="A76" s="138"/>
      <c r="B76" s="143"/>
      <c r="C76" s="133"/>
      <c r="D76" s="143"/>
      <c r="E76" s="143"/>
      <c r="F76" s="143"/>
      <c r="G76" s="143"/>
      <c r="H76" s="143"/>
      <c r="I76" s="143"/>
      <c r="J76" s="143"/>
      <c r="K76" s="143"/>
      <c r="L76" s="143"/>
      <c r="M76" s="143"/>
      <c r="N76" s="143"/>
      <c r="O76" s="133"/>
      <c r="P76" s="143"/>
      <c r="Q76" s="143"/>
      <c r="R76" s="143"/>
      <c r="S76" s="143"/>
      <c r="T76" s="143"/>
      <c r="U76" s="143"/>
      <c r="V76" s="143"/>
      <c r="W76" s="143"/>
      <c r="X76" s="143"/>
      <c r="Y76" s="143"/>
      <c r="Z76" s="143"/>
      <c r="AA76" s="143"/>
      <c r="AB76" s="143"/>
      <c r="AC76" s="143"/>
      <c r="AD76" s="143"/>
      <c r="AE76" s="143"/>
      <c r="AF76" s="143"/>
      <c r="AG76" s="143"/>
      <c r="AH76" s="144"/>
    </row>
    <row r="77" spans="1:34" s="141" customFormat="1" ht="12.75" customHeight="1">
      <c r="A77" s="138"/>
      <c r="B77" s="143" t="s">
        <v>703</v>
      </c>
      <c r="C77" s="143"/>
      <c r="D77" s="143"/>
      <c r="E77" s="143"/>
      <c r="F77" s="143"/>
      <c r="G77" s="143"/>
      <c r="H77" s="133" t="s">
        <v>704</v>
      </c>
      <c r="I77" s="143"/>
      <c r="J77" s="143"/>
      <c r="K77" s="143"/>
      <c r="L77" s="143"/>
      <c r="M77" s="143"/>
      <c r="N77" s="143"/>
      <c r="O77" s="143"/>
      <c r="P77" s="143"/>
      <c r="Q77" s="143"/>
      <c r="R77" s="143"/>
      <c r="S77" s="143"/>
      <c r="T77" s="143"/>
      <c r="U77" s="143"/>
      <c r="V77" s="143"/>
      <c r="W77" s="146" t="s">
        <v>387</v>
      </c>
      <c r="X77" s="146"/>
      <c r="Y77" s="146"/>
      <c r="Z77" s="143"/>
      <c r="AA77" s="133" t="s">
        <v>390</v>
      </c>
      <c r="AB77" s="143"/>
      <c r="AC77" s="143"/>
      <c r="AD77" s="143"/>
      <c r="AE77" s="143"/>
      <c r="AF77" s="143"/>
      <c r="AG77" s="143"/>
      <c r="AH77" s="144"/>
    </row>
    <row r="78" spans="1:34" s="141" customFormat="1" ht="12.75" customHeight="1">
      <c r="A78" s="138"/>
      <c r="B78" s="143"/>
      <c r="C78" s="968"/>
      <c r="D78" s="968"/>
      <c r="E78" s="968"/>
      <c r="F78" s="968"/>
      <c r="G78" s="968"/>
      <c r="H78" s="968"/>
      <c r="I78" s="968"/>
      <c r="J78" s="968"/>
      <c r="K78" s="968"/>
      <c r="L78" s="968"/>
      <c r="M78" s="968"/>
      <c r="N78" s="968"/>
      <c r="O78" s="968"/>
      <c r="P78" s="968"/>
      <c r="Q78" s="968"/>
      <c r="R78" s="968"/>
      <c r="S78" s="968"/>
      <c r="T78" s="968"/>
      <c r="U78" s="968"/>
      <c r="V78" s="143"/>
      <c r="W78" s="1139"/>
      <c r="X78" s="1139"/>
      <c r="Y78" s="1139"/>
      <c r="Z78" s="1139"/>
      <c r="AA78" s="1139"/>
      <c r="AB78" s="1139"/>
      <c r="AC78" s="1139"/>
      <c r="AD78" s="1139"/>
      <c r="AE78" s="1139"/>
      <c r="AF78" s="1139"/>
      <c r="AG78" s="1139"/>
      <c r="AH78" s="144"/>
    </row>
    <row r="79" spans="1:34" s="141" customFormat="1" ht="14.25">
      <c r="A79" s="138"/>
      <c r="B79" s="143"/>
      <c r="C79" s="969"/>
      <c r="D79" s="969"/>
      <c r="E79" s="969"/>
      <c r="F79" s="969"/>
      <c r="G79" s="969"/>
      <c r="H79" s="969"/>
      <c r="I79" s="969"/>
      <c r="J79" s="969"/>
      <c r="K79" s="969"/>
      <c r="L79" s="969"/>
      <c r="M79" s="969"/>
      <c r="N79" s="969"/>
      <c r="O79" s="969"/>
      <c r="P79" s="969"/>
      <c r="Q79" s="969"/>
      <c r="R79" s="969"/>
      <c r="S79" s="969"/>
      <c r="T79" s="969"/>
      <c r="U79" s="969"/>
      <c r="V79" s="143"/>
      <c r="W79" s="1140"/>
      <c r="X79" s="1140"/>
      <c r="Y79" s="1140"/>
      <c r="Z79" s="1140"/>
      <c r="AA79" s="1140"/>
      <c r="AB79" s="1140"/>
      <c r="AC79" s="1140"/>
      <c r="AD79" s="1140"/>
      <c r="AE79" s="1140"/>
      <c r="AF79" s="1140"/>
      <c r="AG79" s="1140"/>
      <c r="AH79" s="144"/>
    </row>
    <row r="80" spans="1:34" s="141" customFormat="1" ht="6.75" customHeight="1">
      <c r="A80" s="158"/>
      <c r="B80" s="187"/>
      <c r="C80" s="187"/>
      <c r="D80" s="187"/>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c r="AG80" s="187"/>
      <c r="AH80" s="159"/>
    </row>
    <row r="81" spans="1:34" s="141" customFormat="1" ht="13.5" customHeight="1">
      <c r="A81" s="192"/>
      <c r="B81" s="189"/>
      <c r="C81" s="189"/>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89"/>
      <c r="AB81" s="189"/>
      <c r="AC81" s="189"/>
      <c r="AD81" s="189"/>
      <c r="AE81" s="189"/>
      <c r="AF81" s="189"/>
      <c r="AG81" s="189"/>
      <c r="AH81" s="193"/>
    </row>
    <row r="82" spans="1:34" s="141" customFormat="1" ht="13.5" customHeight="1">
      <c r="A82" s="138"/>
      <c r="B82" s="143"/>
      <c r="C82" s="143"/>
      <c r="D82" s="143"/>
      <c r="E82" s="143"/>
      <c r="F82" s="143"/>
      <c r="G82" s="143"/>
      <c r="H82" s="143"/>
      <c r="I82" s="143"/>
      <c r="J82" s="143"/>
      <c r="K82" s="143"/>
      <c r="L82" s="143"/>
      <c r="M82" s="143"/>
      <c r="N82" s="143"/>
      <c r="O82" s="143"/>
      <c r="P82" s="143"/>
      <c r="Q82" s="143"/>
      <c r="R82" s="143"/>
      <c r="S82" s="143"/>
      <c r="T82" s="143"/>
      <c r="U82" s="143"/>
      <c r="V82" s="143"/>
      <c r="W82" s="143"/>
      <c r="X82" s="143"/>
      <c r="Y82" s="143"/>
      <c r="Z82" s="143"/>
      <c r="AA82" s="143"/>
      <c r="AB82" s="143"/>
      <c r="AC82" s="143"/>
      <c r="AD82" s="143"/>
      <c r="AE82" s="143"/>
      <c r="AF82" s="143"/>
      <c r="AG82" s="143"/>
      <c r="AH82" s="144"/>
    </row>
    <row r="83" spans="1:34" s="141" customFormat="1" ht="13.5" customHeight="1">
      <c r="A83" s="138"/>
      <c r="B83" s="143"/>
      <c r="C83" s="143"/>
      <c r="D83" s="143"/>
      <c r="E83" s="143"/>
      <c r="F83" s="143"/>
      <c r="G83" s="143"/>
      <c r="H83" s="143"/>
      <c r="I83" s="143"/>
      <c r="J83" s="143"/>
      <c r="K83" s="143"/>
      <c r="L83" s="143"/>
      <c r="M83" s="143"/>
      <c r="N83" s="143"/>
      <c r="O83" s="143"/>
      <c r="P83" s="143"/>
      <c r="Q83" s="143"/>
      <c r="R83" s="143"/>
      <c r="S83" s="143"/>
      <c r="T83" s="143"/>
      <c r="U83" s="143"/>
      <c r="V83" s="143"/>
      <c r="W83" s="143"/>
      <c r="X83" s="143"/>
      <c r="Y83" s="143"/>
      <c r="Z83" s="143"/>
      <c r="AA83" s="143"/>
      <c r="AB83" s="143"/>
      <c r="AC83" s="143"/>
      <c r="AD83" s="143"/>
      <c r="AE83" s="143"/>
      <c r="AF83" s="143"/>
      <c r="AG83" s="143"/>
      <c r="AH83" s="144"/>
    </row>
    <row r="84" spans="1:34" s="141" customFormat="1" ht="13.5" customHeight="1">
      <c r="A84" s="158"/>
      <c r="B84" s="187"/>
      <c r="C84" s="187"/>
      <c r="D84" s="187"/>
      <c r="E84" s="187"/>
      <c r="F84" s="187"/>
      <c r="G84" s="187"/>
      <c r="H84" s="187"/>
      <c r="I84" s="187"/>
      <c r="J84" s="187"/>
      <c r="K84" s="187"/>
      <c r="L84" s="187"/>
      <c r="M84" s="187"/>
      <c r="N84" s="187"/>
      <c r="O84" s="187"/>
      <c r="P84" s="187"/>
      <c r="Q84" s="187"/>
      <c r="R84" s="187"/>
      <c r="S84" s="187"/>
      <c r="T84" s="187"/>
      <c r="U84" s="187"/>
      <c r="V84" s="187"/>
      <c r="W84" s="187"/>
      <c r="X84" s="187"/>
      <c r="Y84" s="187"/>
      <c r="Z84" s="187"/>
      <c r="AA84" s="187"/>
      <c r="AB84" s="187"/>
      <c r="AC84" s="187"/>
      <c r="AD84" s="187"/>
      <c r="AE84" s="187"/>
      <c r="AF84" s="187"/>
      <c r="AG84" s="187"/>
      <c r="AH84" s="159"/>
    </row>
    <row r="85" spans="1:34" ht="13.5" customHeight="1"/>
    <row r="86" spans="1:34" ht="13.5" customHeight="1"/>
    <row r="87" spans="1:34" ht="13.5" customHeight="1"/>
    <row r="88" spans="1:34" ht="13.5" customHeight="1"/>
    <row r="89" spans="1:34" ht="13.5" customHeight="1"/>
    <row r="90" spans="1:34" ht="13.5" customHeight="1"/>
  </sheetData>
  <sheetProtection algorithmName="SHA-512" hashValue="jC6Ft2NWPR2C+nZ/NB3CDjVXEF8RJUDPRn7wILQ2Q+rQTinkjHp+2b4W+iTsKVYwT4VcPKAKkV1rGVYCUWm1wA==" saltValue="tReOdQ5P7Dfwd9Ty3nkvvw==" spinCount="100000" sheet="1" formatCells="0" selectLockedCells="1"/>
  <mergeCells count="26">
    <mergeCell ref="W16:AB17"/>
    <mergeCell ref="C20:AH20"/>
    <mergeCell ref="D25:N25"/>
    <mergeCell ref="O25:U26"/>
    <mergeCell ref="AA25:AF26"/>
    <mergeCell ref="D26:N27"/>
    <mergeCell ref="B60:Q60"/>
    <mergeCell ref="Q34:AF35"/>
    <mergeCell ref="F39:P40"/>
    <mergeCell ref="AA39:AG40"/>
    <mergeCell ref="F42:AG43"/>
    <mergeCell ref="G45:P46"/>
    <mergeCell ref="X45:AG46"/>
    <mergeCell ref="F51:P52"/>
    <mergeCell ref="AA51:AG52"/>
    <mergeCell ref="F54:AG55"/>
    <mergeCell ref="G57:P58"/>
    <mergeCell ref="X57:AG58"/>
    <mergeCell ref="C78:U79"/>
    <mergeCell ref="W78:AG79"/>
    <mergeCell ref="A66:C66"/>
    <mergeCell ref="D66:AH66"/>
    <mergeCell ref="A68:C68"/>
    <mergeCell ref="D68:AH69"/>
    <mergeCell ref="E74:L75"/>
    <mergeCell ref="R74:AG75"/>
  </mergeCells>
  <phoneticPr fontId="52"/>
  <dataValidations count="1">
    <dataValidation type="list" allowBlank="1" showInputMessage="1" showErrorMessage="1" sqref="S16 B31 B34 M34 M31 W25 C25 P22 I22 C22 L13 C16 C13 C10 I10 S10 AA10 AA7 W7 S7 O7 L7 I7 F7 C7" xr:uid="{F45A7A3C-C955-44BD-B255-FED6A68D521A}">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AC530-2292-4A18-8284-2CA7177944A2}">
  <sheetPr>
    <pageSetUpPr fitToPage="1"/>
  </sheetPr>
  <dimension ref="A1:AS89"/>
  <sheetViews>
    <sheetView view="pageBreakPreview" zoomScaleNormal="75" zoomScaleSheetLayoutView="100" workbookViewId="0">
      <selection activeCell="AC16" sqref="AC16"/>
    </sheetView>
  </sheetViews>
  <sheetFormatPr defaultColWidth="2.625" defaultRowHeight="12" customHeight="1"/>
  <cols>
    <col min="1" max="35" width="2.625" style="131"/>
    <col min="36" max="46" width="0" style="131" hidden="1" customWidth="1"/>
    <col min="47" max="16384" width="2.625" style="131"/>
  </cols>
  <sheetData>
    <row r="1" spans="1:45" ht="15" customHeight="1">
      <c r="A1" s="132" t="s">
        <v>627</v>
      </c>
      <c r="Z1" s="131" t="s">
        <v>520</v>
      </c>
    </row>
    <row r="2" spans="1:45" ht="15" customHeight="1">
      <c r="A2" s="133" t="s">
        <v>628</v>
      </c>
      <c r="Z2" s="133" t="s">
        <v>522</v>
      </c>
    </row>
    <row r="3" spans="1:45" s="143" customFormat="1" ht="2.25" customHeight="1">
      <c r="A3" s="192"/>
      <c r="B3" s="189"/>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3"/>
    </row>
    <row r="4" spans="1:45" s="143" customFormat="1" ht="14.25" customHeight="1">
      <c r="A4" s="138"/>
      <c r="B4" s="143" t="s">
        <v>629</v>
      </c>
      <c r="AH4" s="144"/>
      <c r="AO4" s="150"/>
    </row>
    <row r="5" spans="1:45" s="143" customFormat="1" ht="14.25" customHeight="1">
      <c r="A5" s="138"/>
      <c r="B5" s="147"/>
      <c r="C5" s="133" t="s">
        <v>630</v>
      </c>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94"/>
      <c r="AO5" s="150"/>
    </row>
    <row r="6" spans="1:45" s="143" customFormat="1" ht="2.25" customHeight="1">
      <c r="A6" s="138"/>
      <c r="B6" s="147"/>
      <c r="C6" s="133"/>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94"/>
      <c r="AO6" s="150"/>
    </row>
    <row r="7" spans="1:45" s="143" customFormat="1" ht="14.25" customHeight="1">
      <c r="A7" s="138"/>
      <c r="C7" s="163" t="str">
        <f>IF(Application!R89="","□",IF(OR(COUNTIF(Application!R89,"夫*"),COUNTIF(Application!R89,"丈夫*"),COUNTIF(Application!R89,"*①丈夫*"),COUNTIF(Application!R89,"*②丈夫*")),"■","□"))</f>
        <v>□</v>
      </c>
      <c r="D7" s="146" t="s">
        <v>631</v>
      </c>
      <c r="E7" s="146"/>
      <c r="F7" s="163" t="str">
        <f>IF(Application!R89="","□",IF(OR(COUNTIF(Application!R89,"妻*"),COUNTIF(Application!R89,"*①妻*"),COUNTIF(Application!R89,"*②妻*")),"■","□"))</f>
        <v>□</v>
      </c>
      <c r="G7" s="146" t="s">
        <v>632</v>
      </c>
      <c r="I7" s="163" t="str">
        <f>IF(Application!R89="","□",IF(OR(COUNTIF(Application!R89,"父*"),COUNTIF(Application!R89,"*①父*"),COUNTIF(Application!R89,"*②父*"),COUNTIF(Application!R89,"岳父*"),COUNTIF(Application!R89,"*①岳父*"),COUNTIF(Application!R89,"*②岳父*")),"■","□"))</f>
        <v>□</v>
      </c>
      <c r="J7" s="146" t="s">
        <v>633</v>
      </c>
      <c r="K7" s="146"/>
      <c r="L7" s="163" t="str">
        <f>IF(Application!R89="","□",IF(OR(COUNTIF(Application!R89,"母*"),COUNTIF(Application!R89,"*①母*"),COUNTIF(Application!R89,"*②母*"),COUNTIF(Application!R89,"岳母*"),COUNTIF(Application!R89,"*①岳母*"),COUNTIF(Application!R89,"*②岳母*")),"■","□"))</f>
        <v>■</v>
      </c>
      <c r="M7" s="143" t="s">
        <v>634</v>
      </c>
      <c r="N7" s="146"/>
      <c r="O7" s="163" t="str">
        <f>IF(Application!R89="","□",IF(OR(COUNTIF(Application!R89,"祖父*"),COUNTIF(Application!R89,"*①祖父*"),COUNTIF(Application!R89,"*②祖父*")),"■","□"))</f>
        <v>□</v>
      </c>
      <c r="P7" s="146" t="s">
        <v>635</v>
      </c>
      <c r="Q7" s="146"/>
      <c r="S7" s="163" t="str">
        <f>IF(Application!R89="","□",IF(OR(COUNTIF(Application!R89,"祖母*"),COUNTIF(Application!R89,"*①祖母*"),COUNTIF(Application!R89,"*②祖母*")),"■","□"))</f>
        <v>□</v>
      </c>
      <c r="T7" s="146" t="s">
        <v>636</v>
      </c>
      <c r="U7" s="146"/>
      <c r="W7" s="163" t="str">
        <f>IF(Application!R89="","□",IF(OR(COUNTIF(Application!R89,"养父*"),COUNTIF(Application!R89,"*①养父*"),COUNTIF(Application!R89,"*②养父*")),"■","□"))</f>
        <v>□</v>
      </c>
      <c r="X7" s="146" t="s">
        <v>637</v>
      </c>
      <c r="Y7" s="146"/>
      <c r="Z7" s="146"/>
      <c r="AA7" s="163" t="str">
        <f>IF(Application!R89="","□",IF(OR(COUNTIF(Application!R89,"养母*"),COUNTIF(Application!R89,"*①养母*"),COUNTIF(Application!R89,"*②养母*")),"■","□"))</f>
        <v>□</v>
      </c>
      <c r="AB7" s="143" t="s">
        <v>638</v>
      </c>
      <c r="AC7" s="146"/>
      <c r="AD7" s="146"/>
      <c r="AF7" s="146"/>
      <c r="AG7" s="146"/>
      <c r="AH7" s="144"/>
    </row>
    <row r="8" spans="1:45" s="143" customFormat="1" ht="14.25" customHeight="1">
      <c r="A8" s="138"/>
      <c r="C8" s="146"/>
      <c r="D8" s="133" t="s">
        <v>639</v>
      </c>
      <c r="E8" s="133"/>
      <c r="F8" s="133"/>
      <c r="G8" s="133" t="s">
        <v>640</v>
      </c>
      <c r="H8" s="133"/>
      <c r="I8" s="133"/>
      <c r="J8" s="133" t="s">
        <v>641</v>
      </c>
      <c r="K8" s="133"/>
      <c r="L8" s="133"/>
      <c r="M8" s="133" t="s">
        <v>642</v>
      </c>
      <c r="N8" s="133"/>
      <c r="O8" s="133"/>
      <c r="P8" s="133" t="s">
        <v>643</v>
      </c>
      <c r="Q8" s="133"/>
      <c r="R8" s="133"/>
      <c r="S8" s="133"/>
      <c r="T8" s="133" t="s">
        <v>644</v>
      </c>
      <c r="U8" s="133"/>
      <c r="V8" s="133"/>
      <c r="W8" s="133"/>
      <c r="X8" s="133" t="s">
        <v>645</v>
      </c>
      <c r="Y8" s="133"/>
      <c r="Z8" s="133"/>
      <c r="AA8" s="133"/>
      <c r="AB8" s="133" t="s">
        <v>646</v>
      </c>
      <c r="AC8" s="146"/>
      <c r="AD8" s="146"/>
      <c r="AE8" s="146"/>
      <c r="AF8" s="146"/>
      <c r="AG8" s="146"/>
      <c r="AH8" s="144"/>
    </row>
    <row r="9" spans="1:45" s="143" customFormat="1" ht="2.25" customHeight="1">
      <c r="A9" s="138"/>
      <c r="C9" s="146"/>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46"/>
      <c r="AD9" s="146"/>
      <c r="AE9" s="146"/>
      <c r="AF9" s="146"/>
      <c r="AG9" s="146"/>
      <c r="AH9" s="144"/>
    </row>
    <row r="10" spans="1:45" s="143" customFormat="1" ht="14.25" customHeight="1">
      <c r="A10" s="138"/>
      <c r="C10" s="163" t="str">
        <f>IF(Application!R89="","□",IF(OR(COUNTIF(Application!R89,"兄*"),COUNTIF(Application!R89,"*①兄*"),COUNTIF(Application!R89,"*②兄*"),COUNTIF(Application!R89,"哥*"),COUNTIF(Application!R89,"*①哥*"),COUNTIF(Application!R89,"*②哥*"),COUNTIF(Application!R89,"弟*"),COUNTIF(Application!R89,"*①弟*"),COUNTIF(Application!R89,"*②弟*"),COUNTIF(Application!R89,"姐*"),COUNTIF(Application!R89,"*①姐*"),COUNTIF(Application!R89,"*②姐*"),COUNTIF(Application!R89,"妹*"),COUNTIF(Application!R89,"*①妹*"),COUNTIF(Application!R89,"*②妹*")),"■","□"))</f>
        <v>□</v>
      </c>
      <c r="D10" s="146" t="s">
        <v>647</v>
      </c>
      <c r="E10" s="146"/>
      <c r="F10" s="146"/>
      <c r="G10" s="146"/>
      <c r="I10" s="163" t="str">
        <f>IF(Application!R89="","□",IF(OR(COUNTIF(Application!R89,"伯*"),COUNTIF(Application!R89,"*①伯*"),COUNTIF(Application!R89,"*②伯*"),COUNTIF(Application!R89,"叔*"),COUNTIF(Application!R89,"*①叔*"),COUNTIF(Application!R89,"*②叔*"),COUNTIF(Application!R89,"婶*"),COUNTIF(Application!R89,"*①婶*"),COUNTIF(Application!R89,"*②婶*"),COUNTIF(Application!R89,"姨*"),COUNTIF(Application!R89,"*①姨*"),COUNTIF(Application!R89,"*②姨*"),COUNTIF(Application!R89,"舅*"),COUNTIF(Application!R89,"*①舅*"),COUNTIF(Application!R89,"*②舅*")),"■","□"))</f>
        <v>□</v>
      </c>
      <c r="J10" s="146" t="s">
        <v>648</v>
      </c>
      <c r="K10" s="146"/>
      <c r="L10" s="146"/>
      <c r="N10" s="146"/>
      <c r="O10" s="146"/>
      <c r="P10" s="146"/>
      <c r="Q10" s="146"/>
      <c r="S10" s="163" t="s">
        <v>96</v>
      </c>
      <c r="T10" s="146" t="s">
        <v>649</v>
      </c>
      <c r="U10" s="146"/>
      <c r="V10" s="146"/>
      <c r="W10" s="146"/>
      <c r="X10" s="146"/>
      <c r="Y10" s="146"/>
      <c r="Z10" s="146"/>
      <c r="AA10" s="163" t="s">
        <v>96</v>
      </c>
      <c r="AB10" s="143" t="s">
        <v>650</v>
      </c>
      <c r="AC10" s="146"/>
      <c r="AD10" s="146"/>
      <c r="AE10" s="146"/>
      <c r="AF10" s="146"/>
      <c r="AG10" s="146"/>
      <c r="AH10" s="144"/>
    </row>
    <row r="11" spans="1:45" s="143" customFormat="1" ht="14.25" customHeight="1">
      <c r="A11" s="138"/>
      <c r="C11" s="146"/>
      <c r="D11" s="133" t="s">
        <v>651</v>
      </c>
      <c r="E11" s="133"/>
      <c r="F11" s="133"/>
      <c r="G11" s="133"/>
      <c r="H11" s="133"/>
      <c r="I11" s="133"/>
      <c r="J11" s="133" t="s">
        <v>652</v>
      </c>
      <c r="K11" s="133"/>
      <c r="L11" s="133"/>
      <c r="M11" s="133"/>
      <c r="N11" s="133"/>
      <c r="O11" s="133"/>
      <c r="P11" s="133"/>
      <c r="Q11" s="133"/>
      <c r="R11" s="133"/>
      <c r="S11" s="133"/>
      <c r="T11" s="133" t="s">
        <v>653</v>
      </c>
      <c r="U11" s="133"/>
      <c r="V11" s="133"/>
      <c r="W11" s="133"/>
      <c r="X11" s="133"/>
      <c r="Y11" s="133"/>
      <c r="Z11" s="133"/>
      <c r="AA11" s="133"/>
      <c r="AB11" s="133" t="s">
        <v>654</v>
      </c>
      <c r="AC11" s="146"/>
      <c r="AD11" s="146"/>
      <c r="AE11" s="146"/>
      <c r="AF11" s="146"/>
      <c r="AG11" s="146"/>
      <c r="AH11" s="144"/>
    </row>
    <row r="12" spans="1:45" s="143" customFormat="1" ht="2.25" customHeight="1">
      <c r="A12" s="138"/>
      <c r="C12" s="146"/>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46"/>
      <c r="AD12" s="146"/>
      <c r="AE12" s="146"/>
      <c r="AF12" s="146"/>
      <c r="AG12" s="146"/>
      <c r="AH12" s="144"/>
    </row>
    <row r="13" spans="1:45" s="143" customFormat="1" ht="14.25" customHeight="1">
      <c r="A13" s="183"/>
      <c r="B13" s="150"/>
      <c r="C13" s="163" t="s">
        <v>96</v>
      </c>
      <c r="D13" s="146" t="s">
        <v>655</v>
      </c>
      <c r="E13" s="146"/>
      <c r="F13" s="146"/>
      <c r="G13" s="146"/>
      <c r="I13" s="146"/>
      <c r="J13" s="146"/>
      <c r="L13" s="163" t="s">
        <v>96</v>
      </c>
      <c r="M13" s="146" t="s">
        <v>656</v>
      </c>
      <c r="N13" s="146"/>
      <c r="O13" s="146"/>
      <c r="P13" s="146"/>
      <c r="Q13" s="146"/>
      <c r="S13" s="146"/>
      <c r="T13" s="146"/>
      <c r="U13" s="146"/>
      <c r="V13" s="146"/>
      <c r="W13" s="146"/>
      <c r="X13" s="146"/>
      <c r="Y13" s="146"/>
      <c r="Z13" s="146"/>
      <c r="AA13" s="146"/>
      <c r="AB13" s="146"/>
      <c r="AC13" s="146"/>
      <c r="AD13" s="146"/>
      <c r="AE13" s="146"/>
      <c r="AF13" s="146"/>
      <c r="AG13" s="146"/>
      <c r="AH13" s="144"/>
    </row>
    <row r="14" spans="1:45" s="143" customFormat="1" ht="14.25" customHeight="1">
      <c r="A14" s="138"/>
      <c r="C14" s="146"/>
      <c r="D14" s="133" t="s">
        <v>657</v>
      </c>
      <c r="E14" s="133"/>
      <c r="F14" s="133"/>
      <c r="G14" s="133"/>
      <c r="H14" s="133"/>
      <c r="I14" s="133"/>
      <c r="J14" s="133"/>
      <c r="L14" s="133"/>
      <c r="M14" s="133" t="s">
        <v>658</v>
      </c>
      <c r="N14" s="146"/>
      <c r="O14" s="146"/>
      <c r="P14" s="146"/>
      <c r="Q14" s="146"/>
      <c r="R14" s="146"/>
      <c r="S14" s="146"/>
      <c r="T14" s="146"/>
      <c r="U14" s="146"/>
      <c r="V14" s="146"/>
      <c r="W14" s="146"/>
      <c r="X14" s="146"/>
      <c r="Y14" s="146"/>
      <c r="Z14" s="146"/>
      <c r="AA14" s="146"/>
      <c r="AB14" s="146"/>
      <c r="AC14" s="146"/>
      <c r="AD14" s="146"/>
      <c r="AE14" s="146"/>
      <c r="AF14" s="146"/>
      <c r="AG14" s="146"/>
      <c r="AH14" s="144"/>
    </row>
    <row r="15" spans="1:45" s="143" customFormat="1" ht="2.25" customHeight="1">
      <c r="A15" s="138"/>
      <c r="C15" s="146"/>
      <c r="D15" s="133"/>
      <c r="E15" s="133"/>
      <c r="F15" s="133"/>
      <c r="G15" s="133"/>
      <c r="H15" s="133"/>
      <c r="I15" s="133"/>
      <c r="J15" s="133"/>
      <c r="L15" s="133"/>
      <c r="M15" s="133"/>
      <c r="N15" s="146"/>
      <c r="O15" s="146"/>
      <c r="P15" s="146"/>
      <c r="Q15" s="146"/>
      <c r="R15" s="146"/>
      <c r="S15" s="146"/>
      <c r="T15" s="146"/>
      <c r="U15" s="146"/>
      <c r="V15" s="146"/>
      <c r="W15" s="146"/>
      <c r="X15" s="146"/>
      <c r="Y15" s="146"/>
      <c r="Z15" s="146"/>
      <c r="AA15" s="146"/>
      <c r="AB15" s="146"/>
      <c r="AC15" s="146"/>
      <c r="AD15" s="146"/>
      <c r="AE15" s="146"/>
      <c r="AF15" s="146"/>
      <c r="AG15" s="146"/>
      <c r="AH15" s="144"/>
    </row>
    <row r="16" spans="1:45" s="143" customFormat="1" ht="14.25" customHeight="1">
      <c r="A16" s="138"/>
      <c r="C16" s="163" t="s">
        <v>96</v>
      </c>
      <c r="D16" s="146" t="s">
        <v>659</v>
      </c>
      <c r="E16" s="146"/>
      <c r="F16" s="146"/>
      <c r="G16" s="146"/>
      <c r="H16" s="146"/>
      <c r="I16" s="146"/>
      <c r="J16" s="146"/>
      <c r="K16" s="146"/>
      <c r="L16" s="146"/>
      <c r="M16" s="146"/>
      <c r="N16" s="146"/>
      <c r="O16" s="146"/>
      <c r="P16" s="146"/>
      <c r="Q16" s="146"/>
      <c r="S16" s="163" t="str">
        <f>IF(W16="","□","■")</f>
        <v>□</v>
      </c>
      <c r="T16" s="146" t="s">
        <v>558</v>
      </c>
      <c r="U16" s="146"/>
      <c r="V16" s="146"/>
      <c r="W16" s="956" t="str">
        <f>IF(Application!R89="","",IF(OR(COUNTIF(Application!R89,"*本人*")),"本人",""))</f>
        <v/>
      </c>
      <c r="X16" s="956"/>
      <c r="Y16" s="956"/>
      <c r="Z16" s="956"/>
      <c r="AA16" s="956"/>
      <c r="AB16" s="956"/>
      <c r="AC16" s="146" t="s">
        <v>491</v>
      </c>
      <c r="AD16" s="146"/>
      <c r="AE16" s="146"/>
      <c r="AF16" s="146"/>
      <c r="AG16" s="146"/>
      <c r="AH16" s="144"/>
      <c r="AK16" s="143" t="s">
        <v>660</v>
      </c>
      <c r="AP16" s="143" t="s">
        <v>278</v>
      </c>
      <c r="AS16" s="150">
        <f>IF(OR(AP16="",AP16="夫",AP16="妻",AP16="父",AP16="母",AP16="祖父",AP16="祖母",AP16="養父",AP16="養母",AP16="兄",AP16="弟",AP16="姉",AP16="妹",AP16="伯父",AP16="叔父",AP16="おじ",AP16="伯母",AP16="叔母",AP16="おば",),1,0)</f>
        <v>1</v>
      </c>
    </row>
    <row r="17" spans="1:45" s="143" customFormat="1" ht="14.25" customHeight="1">
      <c r="A17" s="138"/>
      <c r="C17" s="146"/>
      <c r="D17" s="133" t="s">
        <v>661</v>
      </c>
      <c r="E17" s="133"/>
      <c r="F17" s="133"/>
      <c r="G17" s="133"/>
      <c r="H17" s="133"/>
      <c r="I17" s="133"/>
      <c r="J17" s="133"/>
      <c r="K17" s="133"/>
      <c r="L17" s="133"/>
      <c r="M17" s="133"/>
      <c r="N17" s="133"/>
      <c r="O17" s="133"/>
      <c r="P17" s="133"/>
      <c r="Q17" s="133"/>
      <c r="S17" s="133"/>
      <c r="T17" s="133" t="s">
        <v>465</v>
      </c>
      <c r="U17" s="133"/>
      <c r="V17" s="146"/>
      <c r="W17" s="956"/>
      <c r="X17" s="956"/>
      <c r="Y17" s="956"/>
      <c r="Z17" s="956"/>
      <c r="AA17" s="956"/>
      <c r="AB17" s="956"/>
      <c r="AC17" s="146"/>
      <c r="AD17" s="146"/>
      <c r="AE17" s="146"/>
      <c r="AF17" s="146"/>
      <c r="AG17" s="146"/>
      <c r="AH17" s="144"/>
      <c r="AK17" s="143" t="s">
        <v>662</v>
      </c>
      <c r="AP17" s="143" t="s">
        <v>278</v>
      </c>
      <c r="AS17" s="195">
        <f>IF(OR(AP17="",AP17="夫",AP17="妻",AP17="父",AP17="母",AP17="祖父",AP17="祖母",AP17="養父",AP17="養母",AP17="兄",AP17="弟",AP17="姉",AP17="妹",AP17="伯父",AP17="叔父",AP17="おじ",AP17="伯母",AP17="叔母",AP17="おば",),1,0)</f>
        <v>1</v>
      </c>
    </row>
    <row r="18" spans="1:45" s="143" customFormat="1" ht="2.25" customHeight="1">
      <c r="A18" s="138"/>
      <c r="C18" s="146"/>
      <c r="D18" s="133"/>
      <c r="E18" s="133"/>
      <c r="F18" s="133"/>
      <c r="G18" s="133"/>
      <c r="H18" s="133"/>
      <c r="I18" s="133"/>
      <c r="J18" s="133"/>
      <c r="K18" s="133"/>
      <c r="L18" s="133"/>
      <c r="M18" s="133"/>
      <c r="N18" s="133"/>
      <c r="O18" s="133"/>
      <c r="P18" s="133"/>
      <c r="Q18" s="133"/>
      <c r="R18" s="133"/>
      <c r="S18" s="133"/>
      <c r="T18" s="133"/>
      <c r="U18" s="146"/>
      <c r="V18" s="146"/>
      <c r="W18" s="146"/>
      <c r="X18" s="146"/>
      <c r="Y18" s="146"/>
      <c r="Z18" s="146"/>
      <c r="AA18" s="146"/>
      <c r="AB18" s="146"/>
      <c r="AC18" s="146"/>
      <c r="AD18" s="146"/>
      <c r="AE18" s="146"/>
      <c r="AF18" s="146"/>
      <c r="AG18" s="146"/>
      <c r="AH18" s="144"/>
    </row>
    <row r="19" spans="1:45" s="143" customFormat="1" ht="14.25" customHeight="1">
      <c r="A19" s="138"/>
      <c r="B19" s="143" t="s">
        <v>663</v>
      </c>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4"/>
    </row>
    <row r="20" spans="1:45" s="143" customFormat="1" ht="14.25" customHeight="1">
      <c r="A20" s="138"/>
      <c r="C20" s="964" t="s">
        <v>664</v>
      </c>
      <c r="D20" s="964"/>
      <c r="E20" s="964"/>
      <c r="F20" s="964"/>
      <c r="G20" s="964"/>
      <c r="H20" s="964"/>
      <c r="I20" s="964"/>
      <c r="J20" s="964"/>
      <c r="K20" s="964"/>
      <c r="L20" s="964"/>
      <c r="M20" s="964"/>
      <c r="N20" s="964"/>
      <c r="O20" s="964"/>
      <c r="P20" s="964"/>
      <c r="Q20" s="964"/>
      <c r="R20" s="964"/>
      <c r="S20" s="964"/>
      <c r="T20" s="964"/>
      <c r="U20" s="964"/>
      <c r="V20" s="964"/>
      <c r="W20" s="964"/>
      <c r="X20" s="964"/>
      <c r="Y20" s="964"/>
      <c r="Z20" s="964"/>
      <c r="AA20" s="964"/>
      <c r="AB20" s="964"/>
      <c r="AC20" s="964"/>
      <c r="AD20" s="964"/>
      <c r="AE20" s="964"/>
      <c r="AF20" s="964"/>
      <c r="AG20" s="964"/>
      <c r="AH20" s="965"/>
    </row>
    <row r="21" spans="1:45" s="143" customFormat="1" ht="2.25" customHeight="1">
      <c r="A21" s="138"/>
      <c r="C21" s="133"/>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4"/>
    </row>
    <row r="22" spans="1:45" s="143" customFormat="1" ht="14.25" customHeight="1">
      <c r="A22" s="138"/>
      <c r="C22" s="163" t="s">
        <v>96</v>
      </c>
      <c r="D22" s="146" t="s">
        <v>665</v>
      </c>
      <c r="E22" s="146"/>
      <c r="F22" s="146"/>
      <c r="G22" s="146"/>
      <c r="H22" s="146"/>
      <c r="I22" s="163" t="s">
        <v>96</v>
      </c>
      <c r="J22" s="146" t="s">
        <v>666</v>
      </c>
      <c r="K22" s="146"/>
      <c r="L22" s="146"/>
      <c r="M22" s="146"/>
      <c r="N22" s="146"/>
      <c r="O22" s="146"/>
      <c r="P22" s="163" t="s">
        <v>96</v>
      </c>
      <c r="Q22" s="146" t="s">
        <v>667</v>
      </c>
      <c r="R22" s="146"/>
      <c r="S22" s="146"/>
      <c r="T22" s="146"/>
      <c r="U22" s="146"/>
      <c r="V22" s="146"/>
      <c r="W22" s="146"/>
      <c r="X22" s="146"/>
      <c r="Y22" s="146"/>
      <c r="Z22" s="146"/>
      <c r="AA22" s="146"/>
      <c r="AB22" s="146"/>
      <c r="AC22" s="146"/>
      <c r="AD22" s="146"/>
      <c r="AE22" s="146"/>
      <c r="AF22" s="146"/>
      <c r="AG22" s="146"/>
      <c r="AH22" s="144"/>
    </row>
    <row r="23" spans="1:45" s="143" customFormat="1" ht="14.25" customHeight="1">
      <c r="A23" s="138"/>
      <c r="C23" s="146"/>
      <c r="D23" s="133" t="s">
        <v>668</v>
      </c>
      <c r="E23" s="133"/>
      <c r="F23" s="133"/>
      <c r="G23" s="133"/>
      <c r="H23" s="133"/>
      <c r="I23" s="133"/>
      <c r="J23" s="133" t="s">
        <v>669</v>
      </c>
      <c r="K23" s="133"/>
      <c r="L23" s="133"/>
      <c r="M23" s="133"/>
      <c r="N23" s="133"/>
      <c r="O23" s="133"/>
      <c r="P23" s="133"/>
      <c r="Q23" s="133" t="s">
        <v>670</v>
      </c>
      <c r="R23" s="133"/>
      <c r="S23" s="146"/>
      <c r="T23" s="146"/>
      <c r="U23" s="146"/>
      <c r="V23" s="146"/>
      <c r="W23" s="146"/>
      <c r="X23" s="146"/>
      <c r="Y23" s="146"/>
      <c r="Z23" s="146"/>
      <c r="AA23" s="146"/>
      <c r="AB23" s="146"/>
      <c r="AC23" s="146"/>
      <c r="AD23" s="146"/>
      <c r="AE23" s="146"/>
      <c r="AF23" s="146"/>
      <c r="AG23" s="146"/>
      <c r="AH23" s="144"/>
    </row>
    <row r="24" spans="1:45" s="143" customFormat="1" ht="2.25" customHeight="1">
      <c r="A24" s="138"/>
      <c r="C24" s="146"/>
      <c r="D24" s="133"/>
      <c r="E24" s="133"/>
      <c r="F24" s="133"/>
      <c r="G24" s="133"/>
      <c r="H24" s="133"/>
      <c r="I24" s="133"/>
      <c r="J24" s="133"/>
      <c r="K24" s="133"/>
      <c r="L24" s="133"/>
      <c r="M24" s="133"/>
      <c r="N24" s="133"/>
      <c r="O24" s="133"/>
      <c r="P24" s="133"/>
      <c r="Q24" s="133"/>
      <c r="R24" s="133"/>
      <c r="S24" s="146"/>
      <c r="T24" s="146"/>
      <c r="U24" s="146"/>
      <c r="V24" s="146"/>
      <c r="W24" s="146"/>
      <c r="X24" s="146"/>
      <c r="Y24" s="146"/>
      <c r="Z24" s="146"/>
      <c r="AA24" s="146"/>
      <c r="AB24" s="146"/>
      <c r="AC24" s="146"/>
      <c r="AD24" s="146"/>
      <c r="AE24" s="146"/>
      <c r="AF24" s="146"/>
      <c r="AG24" s="146"/>
      <c r="AH24" s="144"/>
    </row>
    <row r="25" spans="1:45" s="143" customFormat="1" ht="14.25" customHeight="1">
      <c r="A25" s="138"/>
      <c r="C25" s="163" t="s">
        <v>96</v>
      </c>
      <c r="D25" s="1163" t="s">
        <v>671</v>
      </c>
      <c r="E25" s="1164"/>
      <c r="F25" s="1164"/>
      <c r="G25" s="1164"/>
      <c r="H25" s="1164"/>
      <c r="I25" s="1164"/>
      <c r="J25" s="1164"/>
      <c r="K25" s="1164"/>
      <c r="L25" s="1164"/>
      <c r="M25" s="1164"/>
      <c r="N25" s="1164"/>
      <c r="O25" s="1165"/>
      <c r="P25" s="1165"/>
      <c r="Q25" s="1165"/>
      <c r="R25" s="1165"/>
      <c r="S25" s="1165"/>
      <c r="T25" s="1165"/>
      <c r="U25" s="1165"/>
      <c r="V25" s="146" t="s">
        <v>491</v>
      </c>
      <c r="W25" s="163" t="s">
        <v>96</v>
      </c>
      <c r="X25" s="146" t="s">
        <v>558</v>
      </c>
      <c r="Y25" s="146"/>
      <c r="AA25" s="1165"/>
      <c r="AB25" s="1165"/>
      <c r="AC25" s="1165"/>
      <c r="AD25" s="1165"/>
      <c r="AE25" s="1165"/>
      <c r="AF25" s="1165"/>
      <c r="AG25" s="146" t="s">
        <v>491</v>
      </c>
      <c r="AH25" s="144"/>
    </row>
    <row r="26" spans="1:45" s="143" customFormat="1" ht="14.25" customHeight="1">
      <c r="A26" s="138"/>
      <c r="C26" s="133"/>
      <c r="D26" s="1115" t="s">
        <v>672</v>
      </c>
      <c r="E26" s="1115"/>
      <c r="F26" s="1115"/>
      <c r="G26" s="1115"/>
      <c r="H26" s="1115"/>
      <c r="I26" s="1115"/>
      <c r="J26" s="1115"/>
      <c r="K26" s="1115"/>
      <c r="L26" s="1115"/>
      <c r="M26" s="1115"/>
      <c r="N26" s="1115"/>
      <c r="O26" s="1165"/>
      <c r="P26" s="1165"/>
      <c r="Q26" s="1165"/>
      <c r="R26" s="1165"/>
      <c r="S26" s="1165"/>
      <c r="T26" s="1165"/>
      <c r="U26" s="1165"/>
      <c r="V26" s="146"/>
      <c r="W26" s="146"/>
      <c r="X26" s="133" t="s">
        <v>465</v>
      </c>
      <c r="Y26" s="146"/>
      <c r="Z26" s="146"/>
      <c r="AA26" s="1165"/>
      <c r="AB26" s="1165"/>
      <c r="AC26" s="1165"/>
      <c r="AD26" s="1165"/>
      <c r="AE26" s="1165"/>
      <c r="AF26" s="1165"/>
      <c r="AG26" s="146"/>
      <c r="AH26" s="144"/>
    </row>
    <row r="27" spans="1:45" s="143" customFormat="1" ht="9" customHeight="1">
      <c r="A27" s="138"/>
      <c r="C27" s="133"/>
      <c r="D27" s="1115"/>
      <c r="E27" s="1115"/>
      <c r="F27" s="1115"/>
      <c r="G27" s="1115"/>
      <c r="H27" s="1115"/>
      <c r="I27" s="1115"/>
      <c r="J27" s="1115"/>
      <c r="K27" s="1115"/>
      <c r="L27" s="1115"/>
      <c r="M27" s="1115"/>
      <c r="N27" s="1115"/>
      <c r="O27" s="133"/>
      <c r="P27" s="133"/>
      <c r="R27" s="133"/>
      <c r="S27" s="146"/>
      <c r="T27" s="146"/>
      <c r="U27" s="146"/>
      <c r="V27" s="146"/>
      <c r="W27" s="146"/>
      <c r="X27" s="133"/>
      <c r="Y27" s="146"/>
      <c r="Z27" s="146"/>
      <c r="AA27" s="146"/>
      <c r="AB27" s="146"/>
      <c r="AC27" s="146"/>
      <c r="AD27" s="146"/>
      <c r="AE27" s="146"/>
      <c r="AF27" s="146"/>
      <c r="AG27" s="146"/>
      <c r="AH27" s="144"/>
    </row>
    <row r="28" spans="1:45" s="143" customFormat="1" ht="2.25" customHeight="1">
      <c r="A28" s="138"/>
      <c r="C28" s="133"/>
      <c r="D28" s="133"/>
      <c r="E28" s="133"/>
      <c r="F28" s="133"/>
      <c r="G28" s="133"/>
      <c r="H28" s="133"/>
      <c r="I28" s="133"/>
      <c r="J28" s="133"/>
      <c r="K28" s="133"/>
      <c r="L28" s="133"/>
      <c r="M28" s="133"/>
      <c r="N28" s="133"/>
      <c r="O28" s="133"/>
      <c r="P28" s="133"/>
      <c r="R28" s="133"/>
      <c r="S28" s="146"/>
      <c r="T28" s="146"/>
      <c r="U28" s="146"/>
      <c r="V28" s="146"/>
      <c r="W28" s="146"/>
      <c r="X28" s="133"/>
      <c r="Y28" s="146"/>
      <c r="Z28" s="146"/>
      <c r="AA28" s="146"/>
      <c r="AB28" s="146"/>
      <c r="AC28" s="146"/>
      <c r="AD28" s="146"/>
      <c r="AE28" s="146"/>
      <c r="AF28" s="146"/>
      <c r="AG28" s="146"/>
      <c r="AH28" s="144"/>
    </row>
    <row r="29" spans="1:45" s="143" customFormat="1" ht="13.5" customHeight="1">
      <c r="A29" s="138" t="s">
        <v>673</v>
      </c>
      <c r="C29" s="146"/>
      <c r="D29" s="146"/>
      <c r="E29" s="146"/>
      <c r="F29" s="146"/>
      <c r="H29" s="133" t="s">
        <v>674</v>
      </c>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65"/>
    </row>
    <row r="30" spans="1:45" s="143" customFormat="1" ht="2.25" customHeight="1">
      <c r="A30" s="138"/>
      <c r="C30" s="146"/>
      <c r="D30" s="146"/>
      <c r="E30" s="146"/>
      <c r="F30" s="146"/>
      <c r="H30" s="133"/>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65"/>
    </row>
    <row r="31" spans="1:45" s="143" customFormat="1" ht="13.5" customHeight="1">
      <c r="A31" s="138"/>
      <c r="B31" s="163" t="s">
        <v>96</v>
      </c>
      <c r="C31" s="146" t="s">
        <v>675</v>
      </c>
      <c r="D31" s="146"/>
      <c r="E31" s="146"/>
      <c r="F31" s="146"/>
      <c r="H31" s="146"/>
      <c r="I31" s="146"/>
      <c r="J31" s="146"/>
      <c r="M31" s="163" t="s">
        <v>97</v>
      </c>
      <c r="N31" s="146" t="s">
        <v>676</v>
      </c>
      <c r="Q31" s="146"/>
      <c r="R31" s="146"/>
      <c r="S31" s="146"/>
      <c r="T31" s="146"/>
      <c r="V31" s="146"/>
      <c r="Y31" s="146"/>
      <c r="Z31" s="146"/>
      <c r="AA31" s="146"/>
      <c r="AB31" s="146"/>
      <c r="AC31" s="146"/>
      <c r="AD31" s="146"/>
      <c r="AE31" s="146"/>
      <c r="AH31" s="165"/>
    </row>
    <row r="32" spans="1:45" s="143" customFormat="1" ht="13.5" customHeight="1">
      <c r="A32" s="138"/>
      <c r="C32" s="133" t="s">
        <v>677</v>
      </c>
      <c r="D32" s="133"/>
      <c r="E32" s="133"/>
      <c r="F32" s="133"/>
      <c r="G32" s="133"/>
      <c r="I32" s="133"/>
      <c r="J32" s="133"/>
      <c r="M32" s="133"/>
      <c r="N32" s="133" t="s">
        <v>678</v>
      </c>
      <c r="O32" s="133"/>
      <c r="P32" s="133"/>
      <c r="R32" s="133"/>
      <c r="S32" s="133"/>
      <c r="T32" s="133"/>
      <c r="U32" s="133"/>
      <c r="Y32" s="133"/>
      <c r="Z32" s="146"/>
      <c r="AA32" s="146"/>
      <c r="AB32" s="146"/>
      <c r="AC32" s="146"/>
      <c r="AD32" s="146"/>
      <c r="AE32" s="146"/>
      <c r="AF32" s="146"/>
      <c r="AG32" s="146"/>
      <c r="AH32" s="165"/>
    </row>
    <row r="33" spans="1:34" s="143" customFormat="1" ht="2.25" customHeight="1">
      <c r="A33" s="138"/>
      <c r="C33" s="133"/>
      <c r="D33" s="133"/>
      <c r="E33" s="133"/>
      <c r="F33" s="133"/>
      <c r="G33" s="133"/>
      <c r="I33" s="133"/>
      <c r="J33" s="133"/>
      <c r="M33" s="133"/>
      <c r="N33" s="133"/>
      <c r="O33" s="133"/>
      <c r="P33" s="133"/>
      <c r="R33" s="133"/>
      <c r="S33" s="133"/>
      <c r="T33" s="133"/>
      <c r="U33" s="133"/>
      <c r="Y33" s="133"/>
      <c r="Z33" s="146"/>
      <c r="AA33" s="146"/>
      <c r="AB33" s="146"/>
      <c r="AC33" s="146"/>
      <c r="AD33" s="146"/>
      <c r="AE33" s="146"/>
      <c r="AF33" s="146"/>
      <c r="AG33" s="146"/>
      <c r="AH33" s="165"/>
    </row>
    <row r="34" spans="1:34" s="143" customFormat="1" ht="13.5" customHeight="1">
      <c r="A34" s="138"/>
      <c r="B34" s="163" t="s">
        <v>96</v>
      </c>
      <c r="C34" s="143" t="s">
        <v>679</v>
      </c>
      <c r="D34" s="133"/>
      <c r="E34" s="133"/>
      <c r="F34" s="133"/>
      <c r="G34" s="133"/>
      <c r="H34" s="145"/>
      <c r="I34" s="133"/>
      <c r="J34" s="133"/>
      <c r="M34" s="163" t="s">
        <v>96</v>
      </c>
      <c r="N34" s="146" t="s">
        <v>558</v>
      </c>
      <c r="O34" s="133"/>
      <c r="P34" s="133"/>
      <c r="Q34" s="1168"/>
      <c r="R34" s="1168"/>
      <c r="S34" s="1168"/>
      <c r="T34" s="1168"/>
      <c r="U34" s="1168"/>
      <c r="V34" s="1168"/>
      <c r="W34" s="1168"/>
      <c r="X34" s="1168"/>
      <c r="Y34" s="1168"/>
      <c r="Z34" s="1168"/>
      <c r="AA34" s="1168"/>
      <c r="AB34" s="1168"/>
      <c r="AC34" s="1168"/>
      <c r="AD34" s="1168"/>
      <c r="AE34" s="1168"/>
      <c r="AF34" s="1168"/>
      <c r="AG34" s="146" t="s">
        <v>491</v>
      </c>
      <c r="AH34" s="165"/>
    </row>
    <row r="35" spans="1:34" s="143" customFormat="1" ht="13.5" customHeight="1">
      <c r="A35" s="138"/>
      <c r="C35" s="133" t="s">
        <v>680</v>
      </c>
      <c r="D35" s="133"/>
      <c r="E35" s="133"/>
      <c r="F35" s="133"/>
      <c r="G35" s="133"/>
      <c r="H35" s="145"/>
      <c r="I35" s="133"/>
      <c r="J35" s="133"/>
      <c r="M35" s="133"/>
      <c r="N35" s="133" t="s">
        <v>681</v>
      </c>
      <c r="O35" s="133"/>
      <c r="P35" s="133"/>
      <c r="Q35" s="1168"/>
      <c r="R35" s="1168"/>
      <c r="S35" s="1168"/>
      <c r="T35" s="1168"/>
      <c r="U35" s="1168"/>
      <c r="V35" s="1168"/>
      <c r="W35" s="1168"/>
      <c r="X35" s="1168"/>
      <c r="Y35" s="1168"/>
      <c r="Z35" s="1168"/>
      <c r="AA35" s="1168"/>
      <c r="AB35" s="1168"/>
      <c r="AC35" s="1168"/>
      <c r="AD35" s="1168"/>
      <c r="AE35" s="1168"/>
      <c r="AF35" s="1168"/>
      <c r="AG35" s="146"/>
      <c r="AH35" s="165"/>
    </row>
    <row r="36" spans="1:34" s="141" customFormat="1" ht="14.25">
      <c r="A36" s="138" t="s">
        <v>682</v>
      </c>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4"/>
    </row>
    <row r="37" spans="1:34" s="141" customFormat="1" ht="12.75" customHeight="1">
      <c r="A37" s="138"/>
      <c r="B37" s="133" t="s">
        <v>683</v>
      </c>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4"/>
    </row>
    <row r="38" spans="1:34" s="141" customFormat="1" ht="2.25" customHeight="1">
      <c r="A38" s="138"/>
      <c r="B38" s="13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4"/>
    </row>
    <row r="39" spans="1:34" s="141" customFormat="1" ht="14.25">
      <c r="A39" s="138"/>
      <c r="B39" s="143" t="s">
        <v>684</v>
      </c>
      <c r="C39" s="143"/>
      <c r="D39" s="143"/>
      <c r="E39" s="143"/>
      <c r="F39" s="1169"/>
      <c r="G39" s="1169"/>
      <c r="H39" s="1169"/>
      <c r="I39" s="1169"/>
      <c r="J39" s="1169"/>
      <c r="K39" s="1169"/>
      <c r="L39" s="1169"/>
      <c r="M39" s="1169"/>
      <c r="N39" s="1169"/>
      <c r="O39" s="1169"/>
      <c r="P39" s="1169"/>
      <c r="Q39" s="143"/>
      <c r="R39" s="143" t="s">
        <v>685</v>
      </c>
      <c r="S39" s="143"/>
      <c r="T39" s="143"/>
      <c r="U39" s="143"/>
      <c r="V39" s="143"/>
      <c r="W39" s="143"/>
      <c r="X39" s="143"/>
      <c r="Y39" s="143"/>
      <c r="Z39" s="143"/>
      <c r="AA39" s="1169"/>
      <c r="AB39" s="1169"/>
      <c r="AC39" s="1169"/>
      <c r="AD39" s="1169"/>
      <c r="AE39" s="1169"/>
      <c r="AF39" s="1169"/>
      <c r="AG39" s="1169"/>
      <c r="AH39" s="144"/>
    </row>
    <row r="40" spans="1:34" s="141" customFormat="1" ht="12.75" customHeight="1">
      <c r="A40" s="138"/>
      <c r="B40" s="143"/>
      <c r="C40" s="196" t="s">
        <v>512</v>
      </c>
      <c r="D40" s="196"/>
      <c r="E40" s="196"/>
      <c r="F40" s="1170"/>
      <c r="G40" s="1170"/>
      <c r="H40" s="1170"/>
      <c r="I40" s="1170"/>
      <c r="J40" s="1170"/>
      <c r="K40" s="1170"/>
      <c r="L40" s="1170"/>
      <c r="M40" s="1170"/>
      <c r="N40" s="1170"/>
      <c r="O40" s="1170"/>
      <c r="P40" s="1170"/>
      <c r="Q40" s="196"/>
      <c r="R40" s="196"/>
      <c r="S40" s="196" t="s">
        <v>686</v>
      </c>
      <c r="T40" s="196"/>
      <c r="U40" s="196"/>
      <c r="V40" s="196"/>
      <c r="W40" s="196"/>
      <c r="X40" s="196"/>
      <c r="Y40" s="196"/>
      <c r="Z40" s="196"/>
      <c r="AA40" s="1170"/>
      <c r="AB40" s="1170"/>
      <c r="AC40" s="1170"/>
      <c r="AD40" s="1170"/>
      <c r="AE40" s="1170"/>
      <c r="AF40" s="1170"/>
      <c r="AG40" s="1170"/>
      <c r="AH40" s="144"/>
    </row>
    <row r="41" spans="1:34" s="141" customFormat="1" ht="2.25" customHeight="1">
      <c r="A41" s="138"/>
      <c r="B41" s="143"/>
      <c r="C41" s="196"/>
      <c r="D41" s="196"/>
      <c r="E41" s="196"/>
      <c r="F41" s="149"/>
      <c r="G41" s="149"/>
      <c r="H41" s="149"/>
      <c r="I41" s="149"/>
      <c r="J41" s="149"/>
      <c r="K41" s="149"/>
      <c r="L41" s="149"/>
      <c r="M41" s="149"/>
      <c r="N41" s="149"/>
      <c r="O41" s="149"/>
      <c r="P41" s="149"/>
      <c r="Q41" s="196"/>
      <c r="R41" s="196"/>
      <c r="S41" s="196"/>
      <c r="T41" s="196"/>
      <c r="U41" s="196"/>
      <c r="V41" s="196"/>
      <c r="W41" s="196"/>
      <c r="X41" s="196"/>
      <c r="Y41" s="196"/>
      <c r="Z41" s="196"/>
      <c r="AA41" s="149"/>
      <c r="AB41" s="149"/>
      <c r="AC41" s="149"/>
      <c r="AD41" s="149"/>
      <c r="AE41" s="149"/>
      <c r="AF41" s="149"/>
      <c r="AG41" s="149"/>
      <c r="AH41" s="144"/>
    </row>
    <row r="42" spans="1:34" s="141" customFormat="1" ht="14.25">
      <c r="A42" s="138"/>
      <c r="B42" s="143" t="s">
        <v>687</v>
      </c>
      <c r="C42" s="143"/>
      <c r="D42" s="143"/>
      <c r="E42" s="143"/>
      <c r="F42" s="1169"/>
      <c r="G42" s="1169"/>
      <c r="H42" s="1169"/>
      <c r="I42" s="1169"/>
      <c r="J42" s="1169"/>
      <c r="K42" s="1169"/>
      <c r="L42" s="1169"/>
      <c r="M42" s="1169"/>
      <c r="N42" s="1169"/>
      <c r="O42" s="1169"/>
      <c r="P42" s="1169"/>
      <c r="Q42" s="1169"/>
      <c r="R42" s="1169"/>
      <c r="S42" s="1169"/>
      <c r="T42" s="1169"/>
      <c r="U42" s="1169"/>
      <c r="V42" s="1169"/>
      <c r="W42" s="1169"/>
      <c r="X42" s="1169"/>
      <c r="Y42" s="1169"/>
      <c r="Z42" s="1169"/>
      <c r="AA42" s="1169"/>
      <c r="AB42" s="1169"/>
      <c r="AC42" s="1169"/>
      <c r="AD42" s="1169"/>
      <c r="AE42" s="1169"/>
      <c r="AF42" s="1169"/>
      <c r="AG42" s="1169"/>
      <c r="AH42" s="144"/>
    </row>
    <row r="43" spans="1:34" s="141" customFormat="1" ht="12.75" customHeight="1">
      <c r="A43" s="138"/>
      <c r="B43" s="143"/>
      <c r="C43" s="133" t="s">
        <v>529</v>
      </c>
      <c r="D43" s="133"/>
      <c r="E43" s="133"/>
      <c r="F43" s="1170"/>
      <c r="G43" s="1170"/>
      <c r="H43" s="1170"/>
      <c r="I43" s="1170"/>
      <c r="J43" s="1170"/>
      <c r="K43" s="1170"/>
      <c r="L43" s="1170"/>
      <c r="M43" s="1170"/>
      <c r="N43" s="1170"/>
      <c r="O43" s="1170"/>
      <c r="P43" s="1170"/>
      <c r="Q43" s="1170"/>
      <c r="R43" s="1170"/>
      <c r="S43" s="1170"/>
      <c r="T43" s="1170"/>
      <c r="U43" s="1170"/>
      <c r="V43" s="1170"/>
      <c r="W43" s="1170"/>
      <c r="X43" s="1170"/>
      <c r="Y43" s="1170"/>
      <c r="Z43" s="1170"/>
      <c r="AA43" s="1170"/>
      <c r="AB43" s="1170"/>
      <c r="AC43" s="1170"/>
      <c r="AD43" s="1170"/>
      <c r="AE43" s="1170"/>
      <c r="AF43" s="1170"/>
      <c r="AG43" s="1170"/>
      <c r="AH43" s="144"/>
    </row>
    <row r="44" spans="1:34" s="141" customFormat="1" ht="2.25" customHeight="1">
      <c r="A44" s="138"/>
      <c r="B44" s="143"/>
      <c r="C44" s="133"/>
      <c r="D44" s="133"/>
      <c r="E44" s="133"/>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4"/>
    </row>
    <row r="45" spans="1:34" s="141" customFormat="1" ht="14.25" customHeight="1">
      <c r="A45" s="138"/>
      <c r="B45" s="143"/>
      <c r="C45" s="143" t="s">
        <v>387</v>
      </c>
      <c r="D45" s="143"/>
      <c r="E45" s="143"/>
      <c r="F45" s="143"/>
      <c r="G45" s="1171"/>
      <c r="H45" s="1171"/>
      <c r="I45" s="1171"/>
      <c r="J45" s="1171"/>
      <c r="K45" s="1171"/>
      <c r="L45" s="1171"/>
      <c r="M45" s="1171"/>
      <c r="N45" s="1171"/>
      <c r="O45" s="1171"/>
      <c r="P45" s="1171"/>
      <c r="Q45" s="143"/>
      <c r="R45" s="143"/>
      <c r="S45" s="143" t="s">
        <v>388</v>
      </c>
      <c r="T45" s="143"/>
      <c r="U45" s="143"/>
      <c r="V45" s="143"/>
      <c r="W45" s="143"/>
      <c r="X45" s="1171"/>
      <c r="Y45" s="1171"/>
      <c r="Z45" s="1171"/>
      <c r="AA45" s="1171"/>
      <c r="AB45" s="1171"/>
      <c r="AC45" s="1171"/>
      <c r="AD45" s="1171"/>
      <c r="AE45" s="1171"/>
      <c r="AF45" s="1171"/>
      <c r="AG45" s="1171"/>
      <c r="AH45" s="144"/>
    </row>
    <row r="46" spans="1:34" s="141" customFormat="1" ht="12.75" customHeight="1">
      <c r="A46" s="138"/>
      <c r="B46" s="143"/>
      <c r="C46" s="196" t="s">
        <v>390</v>
      </c>
      <c r="D46" s="196"/>
      <c r="E46" s="196"/>
      <c r="F46" s="196"/>
      <c r="G46" s="1172"/>
      <c r="H46" s="1172"/>
      <c r="I46" s="1172"/>
      <c r="J46" s="1172"/>
      <c r="K46" s="1172"/>
      <c r="L46" s="1172"/>
      <c r="M46" s="1172"/>
      <c r="N46" s="1172"/>
      <c r="O46" s="1172"/>
      <c r="P46" s="1172"/>
      <c r="Q46" s="196"/>
      <c r="R46" s="196"/>
      <c r="S46" s="196" t="s">
        <v>688</v>
      </c>
      <c r="T46" s="196"/>
      <c r="U46" s="196"/>
      <c r="V46" s="196"/>
      <c r="W46" s="196"/>
      <c r="X46" s="1172"/>
      <c r="Y46" s="1172"/>
      <c r="Z46" s="1172"/>
      <c r="AA46" s="1172"/>
      <c r="AB46" s="1172"/>
      <c r="AC46" s="1172"/>
      <c r="AD46" s="1172"/>
      <c r="AE46" s="1172"/>
      <c r="AF46" s="1172"/>
      <c r="AG46" s="1172"/>
      <c r="AH46" s="144"/>
    </row>
    <row r="47" spans="1:34" s="143" customFormat="1" ht="2.25" customHeight="1">
      <c r="A47" s="138"/>
      <c r="C47" s="145"/>
      <c r="D47" s="133"/>
      <c r="E47" s="133"/>
      <c r="F47" s="133"/>
      <c r="G47" s="133"/>
      <c r="H47" s="145"/>
      <c r="I47" s="133"/>
      <c r="J47" s="133"/>
      <c r="M47" s="133"/>
      <c r="N47" s="133"/>
      <c r="O47" s="133"/>
      <c r="P47" s="133"/>
      <c r="Q47" s="145"/>
      <c r="R47" s="133"/>
      <c r="S47" s="133"/>
      <c r="T47" s="133"/>
      <c r="U47" s="133"/>
      <c r="W47" s="133"/>
      <c r="X47" s="133"/>
      <c r="Y47" s="133"/>
      <c r="Z47" s="146"/>
      <c r="AA47" s="146"/>
      <c r="AB47" s="146"/>
      <c r="AC47" s="146"/>
      <c r="AD47" s="146"/>
      <c r="AE47" s="146"/>
      <c r="AF47" s="146"/>
      <c r="AG47" s="146"/>
      <c r="AH47" s="165"/>
    </row>
    <row r="48" spans="1:34" s="141" customFormat="1" ht="14.25">
      <c r="A48" s="138" t="s">
        <v>689</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4"/>
    </row>
    <row r="49" spans="1:34" s="141" customFormat="1" ht="12.75" customHeight="1">
      <c r="A49" s="138"/>
      <c r="B49" s="133" t="s">
        <v>690</v>
      </c>
      <c r="C49" s="143"/>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4"/>
    </row>
    <row r="50" spans="1:34" s="141" customFormat="1" ht="2.25" customHeight="1">
      <c r="A50" s="138"/>
      <c r="B50" s="133"/>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4"/>
    </row>
    <row r="51" spans="1:34" s="141" customFormat="1" ht="14.25">
      <c r="A51" s="138"/>
      <c r="B51" s="143" t="s">
        <v>684</v>
      </c>
      <c r="C51" s="143"/>
      <c r="D51" s="143"/>
      <c r="E51" s="143"/>
      <c r="F51" s="1173"/>
      <c r="G51" s="1173"/>
      <c r="H51" s="1173"/>
      <c r="I51" s="1173"/>
      <c r="J51" s="1173"/>
      <c r="K51" s="1173"/>
      <c r="L51" s="1173"/>
      <c r="M51" s="1173"/>
      <c r="N51" s="1173"/>
      <c r="O51" s="1173"/>
      <c r="P51" s="1173"/>
      <c r="Q51" s="143"/>
      <c r="R51" s="143" t="s">
        <v>685</v>
      </c>
      <c r="S51" s="143"/>
      <c r="T51" s="143"/>
      <c r="U51" s="143"/>
      <c r="V51" s="143"/>
      <c r="W51" s="143"/>
      <c r="X51" s="143"/>
      <c r="Y51" s="143"/>
      <c r="Z51" s="143"/>
      <c r="AA51" s="1175" t="s">
        <v>691</v>
      </c>
      <c r="AB51" s="1175"/>
      <c r="AC51" s="1175"/>
      <c r="AD51" s="1175"/>
      <c r="AE51" s="1175"/>
      <c r="AF51" s="1175"/>
      <c r="AG51" s="1175"/>
      <c r="AH51" s="144"/>
    </row>
    <row r="52" spans="1:34" s="141" customFormat="1" ht="12.75" customHeight="1">
      <c r="A52" s="138"/>
      <c r="B52" s="143"/>
      <c r="C52" s="196" t="s">
        <v>512</v>
      </c>
      <c r="D52" s="196"/>
      <c r="E52" s="196"/>
      <c r="F52" s="1174"/>
      <c r="G52" s="1174"/>
      <c r="H52" s="1174"/>
      <c r="I52" s="1174"/>
      <c r="J52" s="1174"/>
      <c r="K52" s="1174"/>
      <c r="L52" s="1174"/>
      <c r="M52" s="1174"/>
      <c r="N52" s="1174"/>
      <c r="O52" s="1174"/>
      <c r="P52" s="1174"/>
      <c r="Q52" s="196"/>
      <c r="R52" s="196"/>
      <c r="S52" s="196" t="s">
        <v>686</v>
      </c>
      <c r="T52" s="196"/>
      <c r="U52" s="196"/>
      <c r="V52" s="196"/>
      <c r="W52" s="196"/>
      <c r="X52" s="196"/>
      <c r="Y52" s="196"/>
      <c r="Z52" s="196"/>
      <c r="AA52" s="1176"/>
      <c r="AB52" s="1176"/>
      <c r="AC52" s="1176"/>
      <c r="AD52" s="1176"/>
      <c r="AE52" s="1176"/>
      <c r="AF52" s="1176"/>
      <c r="AG52" s="1176"/>
      <c r="AH52" s="144"/>
    </row>
    <row r="53" spans="1:34" s="141" customFormat="1" ht="2.25" customHeight="1">
      <c r="A53" s="138"/>
      <c r="B53" s="143"/>
      <c r="C53" s="196"/>
      <c r="D53" s="196"/>
      <c r="E53" s="196"/>
      <c r="F53" s="149"/>
      <c r="G53" s="149"/>
      <c r="H53" s="149"/>
      <c r="I53" s="149"/>
      <c r="J53" s="149"/>
      <c r="K53" s="149"/>
      <c r="L53" s="149"/>
      <c r="M53" s="149"/>
      <c r="N53" s="149"/>
      <c r="O53" s="149"/>
      <c r="P53" s="149"/>
      <c r="Q53" s="196"/>
      <c r="R53" s="196"/>
      <c r="S53" s="196"/>
      <c r="T53" s="196"/>
      <c r="U53" s="196"/>
      <c r="V53" s="196"/>
      <c r="W53" s="196"/>
      <c r="X53" s="196"/>
      <c r="Y53" s="196"/>
      <c r="Z53" s="196"/>
      <c r="AA53" s="149"/>
      <c r="AB53" s="149"/>
      <c r="AC53" s="149"/>
      <c r="AD53" s="149"/>
      <c r="AE53" s="149"/>
      <c r="AF53" s="149"/>
      <c r="AG53" s="149"/>
      <c r="AH53" s="144"/>
    </row>
    <row r="54" spans="1:34" s="141" customFormat="1" ht="14.25">
      <c r="A54" s="138"/>
      <c r="B54" s="143" t="s">
        <v>687</v>
      </c>
      <c r="C54" s="143"/>
      <c r="D54" s="143"/>
      <c r="E54" s="143"/>
      <c r="F54" s="1175" t="str">
        <f>IF('申請人用（認定）１'!I29="","",'申請人用（認定）１'!I29)</f>
        <v>〒169-0073　東京都新宿区百人町2-1-9</v>
      </c>
      <c r="G54" s="1175"/>
      <c r="H54" s="1175"/>
      <c r="I54" s="1175"/>
      <c r="J54" s="1175"/>
      <c r="K54" s="1175"/>
      <c r="L54" s="1175"/>
      <c r="M54" s="1175"/>
      <c r="N54" s="1175"/>
      <c r="O54" s="1175"/>
      <c r="P54" s="1175"/>
      <c r="Q54" s="1175"/>
      <c r="R54" s="1175"/>
      <c r="S54" s="1175"/>
      <c r="T54" s="1175"/>
      <c r="U54" s="1175"/>
      <c r="V54" s="1175"/>
      <c r="W54" s="1175"/>
      <c r="X54" s="1175"/>
      <c r="Y54" s="1175"/>
      <c r="Z54" s="1175"/>
      <c r="AA54" s="1175"/>
      <c r="AB54" s="1175"/>
      <c r="AC54" s="1175"/>
      <c r="AD54" s="1175"/>
      <c r="AE54" s="1175"/>
      <c r="AF54" s="1175"/>
      <c r="AG54" s="1175"/>
      <c r="AH54" s="144"/>
    </row>
    <row r="55" spans="1:34" s="141" customFormat="1" ht="12.75" customHeight="1">
      <c r="A55" s="138"/>
      <c r="B55" s="143"/>
      <c r="C55" s="133" t="s">
        <v>529</v>
      </c>
      <c r="D55" s="133"/>
      <c r="E55" s="133"/>
      <c r="F55" s="1176"/>
      <c r="G55" s="1176"/>
      <c r="H55" s="1176"/>
      <c r="I55" s="1176"/>
      <c r="J55" s="1176"/>
      <c r="K55" s="1176"/>
      <c r="L55" s="1176"/>
      <c r="M55" s="1176"/>
      <c r="N55" s="1176"/>
      <c r="O55" s="1176"/>
      <c r="P55" s="1176"/>
      <c r="Q55" s="1176"/>
      <c r="R55" s="1176"/>
      <c r="S55" s="1176"/>
      <c r="T55" s="1176"/>
      <c r="U55" s="1176"/>
      <c r="V55" s="1176"/>
      <c r="W55" s="1176"/>
      <c r="X55" s="1176"/>
      <c r="Y55" s="1176"/>
      <c r="Z55" s="1176"/>
      <c r="AA55" s="1176"/>
      <c r="AB55" s="1176"/>
      <c r="AC55" s="1176"/>
      <c r="AD55" s="1176"/>
      <c r="AE55" s="1176"/>
      <c r="AF55" s="1176"/>
      <c r="AG55" s="1176"/>
      <c r="AH55" s="144"/>
    </row>
    <row r="56" spans="1:34" s="141" customFormat="1" ht="2.25" customHeight="1">
      <c r="A56" s="138"/>
      <c r="B56" s="143"/>
      <c r="C56" s="133"/>
      <c r="D56" s="133"/>
      <c r="E56" s="133"/>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4"/>
    </row>
    <row r="57" spans="1:34" s="141" customFormat="1" ht="14.25" customHeight="1">
      <c r="A57" s="138"/>
      <c r="B57" s="143"/>
      <c r="C57" s="143" t="s">
        <v>387</v>
      </c>
      <c r="D57" s="143"/>
      <c r="E57" s="143"/>
      <c r="F57" s="143"/>
      <c r="G57" s="1173" t="str">
        <f>IF('申請人用（認定）１'!I32="","",'申請人用（認定）１'!I32)</f>
        <v>03-3209-6566</v>
      </c>
      <c r="H57" s="1173"/>
      <c r="I57" s="1173"/>
      <c r="J57" s="1173"/>
      <c r="K57" s="1173"/>
      <c r="L57" s="1173"/>
      <c r="M57" s="1173"/>
      <c r="N57" s="1173"/>
      <c r="O57" s="1173"/>
      <c r="P57" s="1173"/>
      <c r="Q57" s="143"/>
      <c r="R57" s="143"/>
      <c r="S57" s="143" t="s">
        <v>388</v>
      </c>
      <c r="T57" s="143"/>
      <c r="U57" s="143"/>
      <c r="V57" s="143"/>
      <c r="W57" s="143"/>
      <c r="X57" s="1173"/>
      <c r="Y57" s="1173"/>
      <c r="Z57" s="1173"/>
      <c r="AA57" s="1173"/>
      <c r="AB57" s="1173"/>
      <c r="AC57" s="1173"/>
      <c r="AD57" s="1173"/>
      <c r="AE57" s="1173"/>
      <c r="AF57" s="1173"/>
      <c r="AG57" s="1173"/>
      <c r="AH57" s="144"/>
    </row>
    <row r="58" spans="1:34" s="141" customFormat="1" ht="12.75" customHeight="1">
      <c r="A58" s="138"/>
      <c r="B58" s="143"/>
      <c r="C58" s="196" t="s">
        <v>390</v>
      </c>
      <c r="D58" s="196"/>
      <c r="E58" s="196"/>
      <c r="F58" s="196"/>
      <c r="G58" s="1174"/>
      <c r="H58" s="1174"/>
      <c r="I58" s="1174"/>
      <c r="J58" s="1174"/>
      <c r="K58" s="1174"/>
      <c r="L58" s="1174"/>
      <c r="M58" s="1174"/>
      <c r="N58" s="1174"/>
      <c r="O58" s="1174"/>
      <c r="P58" s="1174"/>
      <c r="Q58" s="196"/>
      <c r="R58" s="196"/>
      <c r="S58" s="196" t="s">
        <v>688</v>
      </c>
      <c r="T58" s="196"/>
      <c r="U58" s="196"/>
      <c r="V58" s="196"/>
      <c r="W58" s="196"/>
      <c r="X58" s="1174"/>
      <c r="Y58" s="1174"/>
      <c r="Z58" s="1174"/>
      <c r="AA58" s="1174"/>
      <c r="AB58" s="1174"/>
      <c r="AC58" s="1174"/>
      <c r="AD58" s="1174"/>
      <c r="AE58" s="1174"/>
      <c r="AF58" s="1174"/>
      <c r="AG58" s="1174"/>
      <c r="AH58" s="144"/>
    </row>
    <row r="59" spans="1:34" s="141" customFormat="1" ht="4.5" customHeight="1">
      <c r="A59" s="138"/>
      <c r="B59" s="143"/>
      <c r="C59" s="196"/>
      <c r="D59" s="196"/>
      <c r="E59" s="196"/>
      <c r="F59" s="196"/>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44"/>
    </row>
    <row r="60" spans="1:34" s="141" customFormat="1" ht="15" customHeight="1">
      <c r="A60" s="197"/>
      <c r="B60" s="1166" t="s">
        <v>692</v>
      </c>
      <c r="C60" s="1167"/>
      <c r="D60" s="1167"/>
      <c r="E60" s="1167"/>
      <c r="F60" s="1167"/>
      <c r="G60" s="1167"/>
      <c r="H60" s="1167"/>
      <c r="I60" s="1167"/>
      <c r="J60" s="1167"/>
      <c r="K60" s="1167"/>
      <c r="L60" s="1167"/>
      <c r="M60" s="1167"/>
      <c r="N60" s="1167"/>
      <c r="O60" s="1167"/>
      <c r="P60" s="1167"/>
      <c r="Q60" s="1167"/>
      <c r="S60" s="198" t="s">
        <v>693</v>
      </c>
      <c r="AH60" s="166"/>
    </row>
    <row r="61" spans="1:34" s="141" customFormat="1" ht="15" customHeight="1">
      <c r="A61" s="197"/>
      <c r="B61" s="199" t="s">
        <v>694</v>
      </c>
      <c r="M61" s="133"/>
      <c r="S61" s="196" t="s">
        <v>695</v>
      </c>
      <c r="U61" s="133"/>
      <c r="AH61" s="166"/>
    </row>
    <row r="62" spans="1:34" s="141" customFormat="1" ht="2.25" customHeight="1">
      <c r="A62" s="197"/>
      <c r="B62" s="133"/>
      <c r="M62" s="133"/>
      <c r="V62" s="196"/>
      <c r="AH62" s="166"/>
    </row>
    <row r="63" spans="1:34" s="141" customFormat="1" ht="15.75" customHeight="1">
      <c r="A63" s="138"/>
      <c r="U63" s="168"/>
      <c r="V63" s="1177"/>
      <c r="W63" s="1177"/>
      <c r="X63" s="1177"/>
      <c r="Y63" s="143" t="s">
        <v>353</v>
      </c>
      <c r="Z63" s="143"/>
      <c r="AA63" s="1177"/>
      <c r="AB63" s="1177"/>
      <c r="AC63" s="143" t="s">
        <v>354</v>
      </c>
      <c r="AE63" s="1177"/>
      <c r="AF63" s="1177"/>
      <c r="AG63" s="143" t="s">
        <v>355</v>
      </c>
      <c r="AH63" s="144"/>
    </row>
    <row r="64" spans="1:34" s="141" customFormat="1" ht="15.75" customHeight="1" thickBot="1">
      <c r="A64" s="138"/>
      <c r="B64" s="200"/>
      <c r="C64" s="200"/>
      <c r="D64" s="200"/>
      <c r="E64" s="200"/>
      <c r="F64" s="200"/>
      <c r="G64" s="200"/>
      <c r="H64" s="200"/>
      <c r="I64" s="200"/>
      <c r="J64" s="200"/>
      <c r="K64" s="200"/>
      <c r="L64" s="200"/>
      <c r="M64" s="200"/>
      <c r="N64" s="200"/>
      <c r="O64" s="200"/>
      <c r="P64" s="200"/>
      <c r="Q64" s="200"/>
      <c r="R64" s="200"/>
      <c r="S64" s="200"/>
      <c r="T64" s="200"/>
      <c r="U64" s="200"/>
      <c r="V64" s="1178"/>
      <c r="W64" s="1178"/>
      <c r="X64" s="1178"/>
      <c r="Y64" s="201" t="s">
        <v>358</v>
      </c>
      <c r="Z64" s="200"/>
      <c r="AA64" s="1178"/>
      <c r="AB64" s="1178"/>
      <c r="AC64" s="201" t="s">
        <v>359</v>
      </c>
      <c r="AD64" s="202"/>
      <c r="AE64" s="1178"/>
      <c r="AF64" s="1178"/>
      <c r="AG64" s="201" t="s">
        <v>360</v>
      </c>
      <c r="AH64" s="144"/>
    </row>
    <row r="65" spans="1:34" s="141" customFormat="1" ht="6.75" customHeight="1" thickTop="1">
      <c r="A65" s="138"/>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48"/>
      <c r="AE65" s="133"/>
      <c r="AF65" s="133"/>
      <c r="AG65" s="133"/>
      <c r="AH65" s="144"/>
    </row>
    <row r="66" spans="1:34" s="141" customFormat="1" ht="13.5" customHeight="1">
      <c r="A66" s="1179" t="s">
        <v>696</v>
      </c>
      <c r="B66" s="1180"/>
      <c r="C66" s="1180"/>
      <c r="D66" s="1181" t="s">
        <v>697</v>
      </c>
      <c r="E66" s="1181"/>
      <c r="F66" s="1181"/>
      <c r="G66" s="1181"/>
      <c r="H66" s="1181"/>
      <c r="I66" s="1181"/>
      <c r="J66" s="1181"/>
      <c r="K66" s="1181"/>
      <c r="L66" s="1181"/>
      <c r="M66" s="1181"/>
      <c r="N66" s="1181"/>
      <c r="O66" s="1181"/>
      <c r="P66" s="1181"/>
      <c r="Q66" s="1181"/>
      <c r="R66" s="1181"/>
      <c r="S66" s="1181"/>
      <c r="T66" s="1181"/>
      <c r="U66" s="1181"/>
      <c r="V66" s="1181"/>
      <c r="W66" s="1181"/>
      <c r="X66" s="1181"/>
      <c r="Y66" s="1181"/>
      <c r="Z66" s="1181"/>
      <c r="AA66" s="1181"/>
      <c r="AB66" s="1181"/>
      <c r="AC66" s="1181"/>
      <c r="AD66" s="1181"/>
      <c r="AE66" s="1181"/>
      <c r="AF66" s="1181"/>
      <c r="AG66" s="1181"/>
      <c r="AH66" s="1182"/>
    </row>
    <row r="67" spans="1:34" s="141" customFormat="1" ht="12.75" customHeight="1">
      <c r="A67" s="1183" t="s">
        <v>698</v>
      </c>
      <c r="B67" s="1184"/>
      <c r="C67" s="1184"/>
      <c r="D67" s="1115" t="s">
        <v>699</v>
      </c>
      <c r="E67" s="1115"/>
      <c r="F67" s="1115"/>
      <c r="G67" s="1115"/>
      <c r="H67" s="1115"/>
      <c r="I67" s="1115"/>
      <c r="J67" s="1115"/>
      <c r="K67" s="1115"/>
      <c r="L67" s="1115"/>
      <c r="M67" s="1115"/>
      <c r="N67" s="1115"/>
      <c r="O67" s="1115"/>
      <c r="P67" s="1115"/>
      <c r="Q67" s="1115"/>
      <c r="R67" s="1115"/>
      <c r="S67" s="1115"/>
      <c r="T67" s="1115"/>
      <c r="U67" s="1115"/>
      <c r="V67" s="1115"/>
      <c r="W67" s="1115"/>
      <c r="X67" s="1115"/>
      <c r="Y67" s="1115"/>
      <c r="Z67" s="1115"/>
      <c r="AA67" s="1115"/>
      <c r="AB67" s="1115"/>
      <c r="AC67" s="1115"/>
      <c r="AD67" s="1115"/>
      <c r="AE67" s="1115"/>
      <c r="AF67" s="1115"/>
      <c r="AG67" s="1115"/>
      <c r="AH67" s="1185"/>
    </row>
    <row r="68" spans="1:34" s="141" customFormat="1" ht="12.75" customHeight="1">
      <c r="A68" s="203"/>
      <c r="B68" s="156"/>
      <c r="C68" s="142"/>
      <c r="D68" s="1115"/>
      <c r="E68" s="1115"/>
      <c r="F68" s="1115"/>
      <c r="G68" s="1115"/>
      <c r="H68" s="1115"/>
      <c r="I68" s="1115"/>
      <c r="J68" s="1115"/>
      <c r="K68" s="1115"/>
      <c r="L68" s="1115"/>
      <c r="M68" s="1115"/>
      <c r="N68" s="1115"/>
      <c r="O68" s="1115"/>
      <c r="P68" s="1115"/>
      <c r="Q68" s="1115"/>
      <c r="R68" s="1115"/>
      <c r="S68" s="1115"/>
      <c r="T68" s="1115"/>
      <c r="U68" s="1115"/>
      <c r="V68" s="1115"/>
      <c r="W68" s="1115"/>
      <c r="X68" s="1115"/>
      <c r="Y68" s="1115"/>
      <c r="Z68" s="1115"/>
      <c r="AA68" s="1115"/>
      <c r="AB68" s="1115"/>
      <c r="AC68" s="1115"/>
      <c r="AD68" s="1115"/>
      <c r="AE68" s="1115"/>
      <c r="AF68" s="1115"/>
      <c r="AG68" s="1115"/>
      <c r="AH68" s="1185"/>
    </row>
    <row r="69" spans="1:34" s="141" customFormat="1" ht="3" customHeight="1">
      <c r="A69" s="204"/>
      <c r="B69" s="205"/>
      <c r="C69" s="205"/>
      <c r="D69" s="206"/>
      <c r="E69" s="206"/>
      <c r="F69" s="206"/>
      <c r="G69" s="206"/>
      <c r="H69" s="206"/>
      <c r="I69" s="206"/>
      <c r="J69" s="206"/>
      <c r="K69" s="206"/>
      <c r="L69" s="206"/>
      <c r="M69" s="206"/>
      <c r="N69" s="206"/>
      <c r="O69" s="206"/>
      <c r="P69" s="206"/>
      <c r="Q69" s="206"/>
      <c r="R69" s="206"/>
      <c r="S69" s="206"/>
      <c r="T69" s="206"/>
      <c r="U69" s="206"/>
      <c r="V69" s="206"/>
      <c r="W69" s="206"/>
      <c r="X69" s="206"/>
      <c r="Y69" s="206"/>
      <c r="Z69" s="206"/>
      <c r="AA69" s="206"/>
      <c r="AB69" s="206"/>
      <c r="AC69" s="206"/>
      <c r="AD69" s="206"/>
      <c r="AE69" s="206"/>
      <c r="AF69" s="206"/>
      <c r="AG69" s="206"/>
      <c r="AH69" s="207"/>
    </row>
    <row r="70" spans="1:34" s="141" customFormat="1" ht="3" customHeight="1">
      <c r="A70" s="137"/>
      <c r="B70" s="143"/>
      <c r="C70" s="143"/>
      <c r="D70" s="143"/>
      <c r="E70" s="143"/>
      <c r="F70" s="143"/>
      <c r="G70" s="143"/>
      <c r="H70" s="143"/>
      <c r="I70" s="143"/>
      <c r="J70" s="143"/>
      <c r="K70" s="143"/>
      <c r="L70" s="143"/>
      <c r="M70" s="143"/>
      <c r="N70" s="143"/>
      <c r="O70" s="143"/>
      <c r="P70" s="143"/>
      <c r="Q70" s="143"/>
      <c r="R70" s="143"/>
      <c r="S70" s="143"/>
      <c r="T70" s="143"/>
      <c r="U70" s="143"/>
      <c r="V70" s="143"/>
      <c r="W70" s="143"/>
      <c r="X70" s="143"/>
      <c r="Y70" s="143"/>
      <c r="Z70" s="143"/>
      <c r="AA70" s="143"/>
      <c r="AB70" s="143"/>
      <c r="AC70" s="143"/>
      <c r="AD70" s="143"/>
      <c r="AE70" s="143"/>
      <c r="AF70" s="143"/>
      <c r="AG70" s="143"/>
      <c r="AH70" s="144"/>
    </row>
    <row r="71" spans="1:34" s="141" customFormat="1" ht="14.25">
      <c r="A71" s="138" t="s">
        <v>700</v>
      </c>
      <c r="B71" s="143"/>
      <c r="C71" s="143"/>
      <c r="D71" s="143"/>
      <c r="E71" s="133" t="s">
        <v>701</v>
      </c>
      <c r="F71" s="143"/>
      <c r="G71" s="143"/>
      <c r="H71" s="143"/>
      <c r="I71" s="143"/>
      <c r="J71" s="143"/>
      <c r="K71" s="143"/>
      <c r="L71" s="143"/>
      <c r="M71" s="143"/>
      <c r="N71" s="143"/>
      <c r="O71" s="143"/>
      <c r="P71" s="143"/>
      <c r="Q71" s="143"/>
      <c r="R71" s="143"/>
      <c r="S71" s="143"/>
      <c r="T71" s="143"/>
      <c r="U71" s="143"/>
      <c r="V71" s="143"/>
      <c r="W71" s="143"/>
      <c r="X71" s="143"/>
      <c r="Y71" s="143"/>
      <c r="Z71" s="143"/>
      <c r="AA71" s="143"/>
      <c r="AB71" s="143"/>
      <c r="AC71" s="143"/>
      <c r="AD71" s="143"/>
      <c r="AE71" s="143"/>
      <c r="AF71" s="143"/>
      <c r="AG71" s="143"/>
      <c r="AH71" s="144"/>
    </row>
    <row r="72" spans="1:34" s="141" customFormat="1" ht="2.25" customHeight="1">
      <c r="A72" s="138"/>
      <c r="C72" s="143"/>
      <c r="D72" s="143"/>
      <c r="E72" s="143"/>
      <c r="F72" s="143"/>
      <c r="G72" s="143"/>
      <c r="H72" s="143"/>
      <c r="I72" s="143"/>
      <c r="J72" s="143"/>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4"/>
    </row>
    <row r="73" spans="1:34" s="141" customFormat="1" ht="12.75" customHeight="1">
      <c r="A73" s="138"/>
      <c r="B73" s="143" t="s">
        <v>684</v>
      </c>
      <c r="C73" s="143"/>
      <c r="D73" s="143"/>
      <c r="E73" s="968"/>
      <c r="F73" s="968"/>
      <c r="G73" s="968"/>
      <c r="H73" s="968"/>
      <c r="I73" s="968"/>
      <c r="J73" s="968"/>
      <c r="K73" s="968"/>
      <c r="L73" s="968"/>
      <c r="M73" s="143"/>
      <c r="N73" s="143" t="s">
        <v>702</v>
      </c>
      <c r="O73" s="143"/>
      <c r="P73" s="143"/>
      <c r="Q73" s="143"/>
      <c r="R73" s="968"/>
      <c r="S73" s="968"/>
      <c r="T73" s="968"/>
      <c r="U73" s="968"/>
      <c r="V73" s="968"/>
      <c r="W73" s="968"/>
      <c r="X73" s="968"/>
      <c r="Y73" s="968"/>
      <c r="Z73" s="968"/>
      <c r="AA73" s="968"/>
      <c r="AB73" s="968"/>
      <c r="AC73" s="968"/>
      <c r="AD73" s="968"/>
      <c r="AE73" s="968"/>
      <c r="AF73" s="968"/>
      <c r="AG73" s="968"/>
      <c r="AH73" s="144"/>
    </row>
    <row r="74" spans="1:34" s="141" customFormat="1" ht="12" customHeight="1">
      <c r="A74" s="138"/>
      <c r="B74" s="143"/>
      <c r="C74" s="133" t="s">
        <v>512</v>
      </c>
      <c r="D74" s="143"/>
      <c r="E74" s="969"/>
      <c r="F74" s="969"/>
      <c r="G74" s="969"/>
      <c r="H74" s="969"/>
      <c r="I74" s="969"/>
      <c r="J74" s="969"/>
      <c r="K74" s="969"/>
      <c r="L74" s="969"/>
      <c r="M74" s="143"/>
      <c r="N74" s="143"/>
      <c r="O74" s="133" t="s">
        <v>529</v>
      </c>
      <c r="P74" s="143"/>
      <c r="Q74" s="143"/>
      <c r="R74" s="969"/>
      <c r="S74" s="969"/>
      <c r="T74" s="969"/>
      <c r="U74" s="969"/>
      <c r="V74" s="969"/>
      <c r="W74" s="969"/>
      <c r="X74" s="969"/>
      <c r="Y74" s="969"/>
      <c r="Z74" s="969"/>
      <c r="AA74" s="969"/>
      <c r="AB74" s="969"/>
      <c r="AC74" s="969"/>
      <c r="AD74" s="969"/>
      <c r="AE74" s="969"/>
      <c r="AF74" s="969"/>
      <c r="AG74" s="969"/>
      <c r="AH74" s="144"/>
    </row>
    <row r="75" spans="1:34" s="141" customFormat="1" ht="2.25" customHeight="1">
      <c r="A75" s="138"/>
      <c r="B75" s="143"/>
      <c r="C75" s="133"/>
      <c r="D75" s="143"/>
      <c r="E75" s="143"/>
      <c r="F75" s="143"/>
      <c r="G75" s="143"/>
      <c r="H75" s="143"/>
      <c r="I75" s="143"/>
      <c r="J75" s="143"/>
      <c r="K75" s="143"/>
      <c r="L75" s="143"/>
      <c r="M75" s="143"/>
      <c r="N75" s="143"/>
      <c r="O75" s="133"/>
      <c r="P75" s="143"/>
      <c r="Q75" s="143"/>
      <c r="R75" s="143"/>
      <c r="S75" s="143"/>
      <c r="T75" s="143"/>
      <c r="U75" s="143"/>
      <c r="V75" s="143"/>
      <c r="W75" s="143"/>
      <c r="X75" s="143"/>
      <c r="Y75" s="143"/>
      <c r="Z75" s="143"/>
      <c r="AA75" s="143"/>
      <c r="AB75" s="143"/>
      <c r="AC75" s="143"/>
      <c r="AD75" s="143"/>
      <c r="AE75" s="143"/>
      <c r="AF75" s="143"/>
      <c r="AG75" s="143"/>
      <c r="AH75" s="144"/>
    </row>
    <row r="76" spans="1:34" s="141" customFormat="1" ht="12.75" customHeight="1">
      <c r="A76" s="138"/>
      <c r="B76" s="143" t="s">
        <v>703</v>
      </c>
      <c r="C76" s="143"/>
      <c r="D76" s="143"/>
      <c r="E76" s="143"/>
      <c r="F76" s="143"/>
      <c r="G76" s="143"/>
      <c r="H76" s="133" t="s">
        <v>704</v>
      </c>
      <c r="I76" s="143"/>
      <c r="J76" s="143"/>
      <c r="K76" s="143"/>
      <c r="L76" s="143"/>
      <c r="M76" s="143"/>
      <c r="N76" s="143"/>
      <c r="O76" s="143"/>
      <c r="P76" s="143"/>
      <c r="Q76" s="143"/>
      <c r="R76" s="143"/>
      <c r="S76" s="143"/>
      <c r="T76" s="143"/>
      <c r="U76" s="143"/>
      <c r="V76" s="143"/>
      <c r="W76" s="146" t="s">
        <v>387</v>
      </c>
      <c r="X76" s="146"/>
      <c r="Y76" s="146"/>
      <c r="Z76" s="143"/>
      <c r="AA76" s="133" t="s">
        <v>390</v>
      </c>
      <c r="AB76" s="143"/>
      <c r="AC76" s="143"/>
      <c r="AD76" s="143"/>
      <c r="AE76" s="143"/>
      <c r="AF76" s="143"/>
      <c r="AG76" s="143"/>
      <c r="AH76" s="144"/>
    </row>
    <row r="77" spans="1:34" s="141" customFormat="1" ht="12.75" customHeight="1">
      <c r="A77" s="138"/>
      <c r="B77" s="143"/>
      <c r="C77" s="968"/>
      <c r="D77" s="968"/>
      <c r="E77" s="968"/>
      <c r="F77" s="968"/>
      <c r="G77" s="968"/>
      <c r="H77" s="968"/>
      <c r="I77" s="968"/>
      <c r="J77" s="968"/>
      <c r="K77" s="968"/>
      <c r="L77" s="968"/>
      <c r="M77" s="968"/>
      <c r="N77" s="968"/>
      <c r="O77" s="968"/>
      <c r="P77" s="968"/>
      <c r="Q77" s="968"/>
      <c r="R77" s="968"/>
      <c r="S77" s="968"/>
      <c r="T77" s="968"/>
      <c r="U77" s="968"/>
      <c r="V77" s="143"/>
      <c r="W77" s="966"/>
      <c r="X77" s="966"/>
      <c r="Y77" s="966"/>
      <c r="Z77" s="966"/>
      <c r="AA77" s="966"/>
      <c r="AB77" s="966"/>
      <c r="AC77" s="966"/>
      <c r="AD77" s="966"/>
      <c r="AE77" s="966"/>
      <c r="AF77" s="966"/>
      <c r="AG77" s="966"/>
      <c r="AH77" s="144"/>
    </row>
    <row r="78" spans="1:34" s="141" customFormat="1" ht="14.25">
      <c r="A78" s="138"/>
      <c r="B78" s="143"/>
      <c r="C78" s="969"/>
      <c r="D78" s="969"/>
      <c r="E78" s="969"/>
      <c r="F78" s="969"/>
      <c r="G78" s="969"/>
      <c r="H78" s="969"/>
      <c r="I78" s="969"/>
      <c r="J78" s="969"/>
      <c r="K78" s="969"/>
      <c r="L78" s="969"/>
      <c r="M78" s="969"/>
      <c r="N78" s="969"/>
      <c r="O78" s="969"/>
      <c r="P78" s="969"/>
      <c r="Q78" s="969"/>
      <c r="R78" s="969"/>
      <c r="S78" s="969"/>
      <c r="T78" s="969"/>
      <c r="U78" s="969"/>
      <c r="V78" s="143"/>
      <c r="W78" s="967"/>
      <c r="X78" s="967"/>
      <c r="Y78" s="967"/>
      <c r="Z78" s="967"/>
      <c r="AA78" s="967"/>
      <c r="AB78" s="967"/>
      <c r="AC78" s="967"/>
      <c r="AD78" s="967"/>
      <c r="AE78" s="967"/>
      <c r="AF78" s="967"/>
      <c r="AG78" s="967"/>
      <c r="AH78" s="144"/>
    </row>
    <row r="79" spans="1:34" s="141" customFormat="1" ht="6.75" customHeight="1">
      <c r="A79" s="158"/>
      <c r="B79" s="187"/>
      <c r="C79" s="187"/>
      <c r="D79" s="187"/>
      <c r="E79" s="187"/>
      <c r="F79" s="187"/>
      <c r="G79" s="187"/>
      <c r="H79" s="187"/>
      <c r="I79" s="187"/>
      <c r="J79" s="187"/>
      <c r="K79" s="187"/>
      <c r="L79" s="187"/>
      <c r="M79" s="187"/>
      <c r="N79" s="187"/>
      <c r="O79" s="187"/>
      <c r="P79" s="187"/>
      <c r="Q79" s="187"/>
      <c r="R79" s="187"/>
      <c r="S79" s="187"/>
      <c r="T79" s="187"/>
      <c r="U79" s="187"/>
      <c r="V79" s="187"/>
      <c r="W79" s="187"/>
      <c r="X79" s="187"/>
      <c r="Y79" s="187"/>
      <c r="Z79" s="187"/>
      <c r="AA79" s="187"/>
      <c r="AB79" s="187"/>
      <c r="AC79" s="187"/>
      <c r="AD79" s="187"/>
      <c r="AE79" s="187"/>
      <c r="AF79" s="187"/>
      <c r="AG79" s="187"/>
      <c r="AH79" s="159"/>
    </row>
    <row r="80" spans="1:34" s="141" customFormat="1" ht="13.5" customHeight="1">
      <c r="A80" s="192"/>
      <c r="B80" s="189"/>
      <c r="C80" s="189"/>
      <c r="D80" s="189"/>
      <c r="E80" s="189"/>
      <c r="F80" s="189"/>
      <c r="G80" s="189"/>
      <c r="H80" s="189"/>
      <c r="I80" s="189"/>
      <c r="J80" s="189"/>
      <c r="K80" s="189"/>
      <c r="L80" s="189"/>
      <c r="M80" s="189"/>
      <c r="N80" s="189"/>
      <c r="O80" s="189"/>
      <c r="P80" s="189"/>
      <c r="Q80" s="189"/>
      <c r="R80" s="189"/>
      <c r="S80" s="189"/>
      <c r="T80" s="189"/>
      <c r="U80" s="189"/>
      <c r="V80" s="189"/>
      <c r="W80" s="189"/>
      <c r="X80" s="189"/>
      <c r="Y80" s="189"/>
      <c r="Z80" s="189"/>
      <c r="AA80" s="189"/>
      <c r="AB80" s="189"/>
      <c r="AC80" s="189"/>
      <c r="AD80" s="189"/>
      <c r="AE80" s="189"/>
      <c r="AF80" s="189"/>
      <c r="AG80" s="189"/>
      <c r="AH80" s="193"/>
    </row>
    <row r="81" spans="1:34" s="141" customFormat="1" ht="13.5" customHeight="1">
      <c r="A81" s="138"/>
      <c r="B81" s="143"/>
      <c r="C81" s="143"/>
      <c r="D81" s="143"/>
      <c r="E81" s="143"/>
      <c r="F81" s="143"/>
      <c r="G81" s="143"/>
      <c r="H81" s="143"/>
      <c r="I81" s="143"/>
      <c r="J81" s="143"/>
      <c r="K81" s="143"/>
      <c r="L81" s="143"/>
      <c r="M81" s="143"/>
      <c r="N81" s="143"/>
      <c r="O81" s="143"/>
      <c r="P81" s="143"/>
      <c r="Q81" s="143"/>
      <c r="R81" s="143"/>
      <c r="S81" s="143"/>
      <c r="T81" s="143"/>
      <c r="U81" s="143"/>
      <c r="V81" s="143"/>
      <c r="W81" s="143"/>
      <c r="X81" s="143"/>
      <c r="Y81" s="143"/>
      <c r="Z81" s="143"/>
      <c r="AA81" s="143"/>
      <c r="AB81" s="143"/>
      <c r="AC81" s="143"/>
      <c r="AD81" s="143"/>
      <c r="AE81" s="143"/>
      <c r="AF81" s="143"/>
      <c r="AG81" s="143"/>
      <c r="AH81" s="144"/>
    </row>
    <row r="82" spans="1:34" s="141" customFormat="1" ht="13.5" customHeight="1">
      <c r="A82" s="138"/>
      <c r="B82" s="143"/>
      <c r="C82" s="143"/>
      <c r="D82" s="143"/>
      <c r="E82" s="143"/>
      <c r="F82" s="143"/>
      <c r="G82" s="143"/>
      <c r="H82" s="143"/>
      <c r="I82" s="143"/>
      <c r="J82" s="143"/>
      <c r="K82" s="143"/>
      <c r="L82" s="143"/>
      <c r="M82" s="143"/>
      <c r="N82" s="143"/>
      <c r="O82" s="143"/>
      <c r="P82" s="143"/>
      <c r="Q82" s="143"/>
      <c r="R82" s="143"/>
      <c r="S82" s="143"/>
      <c r="T82" s="143"/>
      <c r="U82" s="143"/>
      <c r="V82" s="143"/>
      <c r="W82" s="143"/>
      <c r="X82" s="143"/>
      <c r="Y82" s="143"/>
      <c r="Z82" s="143"/>
      <c r="AA82" s="143"/>
      <c r="AB82" s="143"/>
      <c r="AC82" s="143"/>
      <c r="AD82" s="143"/>
      <c r="AE82" s="143"/>
      <c r="AF82" s="143"/>
      <c r="AG82" s="143"/>
      <c r="AH82" s="144"/>
    </row>
    <row r="83" spans="1:34" s="141" customFormat="1" ht="13.5" customHeight="1">
      <c r="A83" s="158"/>
      <c r="B83" s="187"/>
      <c r="C83" s="187"/>
      <c r="D83" s="187"/>
      <c r="E83" s="187"/>
      <c r="F83" s="187"/>
      <c r="G83" s="187"/>
      <c r="H83" s="187"/>
      <c r="I83" s="187"/>
      <c r="J83" s="187"/>
      <c r="K83" s="187"/>
      <c r="L83" s="187"/>
      <c r="M83" s="187"/>
      <c r="N83" s="187"/>
      <c r="O83" s="187"/>
      <c r="P83" s="187"/>
      <c r="Q83" s="187"/>
      <c r="R83" s="187"/>
      <c r="S83" s="187"/>
      <c r="T83" s="187"/>
      <c r="U83" s="187"/>
      <c r="V83" s="187"/>
      <c r="W83" s="187"/>
      <c r="X83" s="187"/>
      <c r="Y83" s="187"/>
      <c r="Z83" s="187"/>
      <c r="AA83" s="187"/>
      <c r="AB83" s="187"/>
      <c r="AC83" s="187"/>
      <c r="AD83" s="187"/>
      <c r="AE83" s="187"/>
      <c r="AF83" s="187"/>
      <c r="AG83" s="187"/>
      <c r="AH83" s="159"/>
    </row>
    <row r="84" spans="1:34" ht="13.5" customHeight="1"/>
    <row r="85" spans="1:34" ht="13.5" customHeight="1"/>
    <row r="86" spans="1:34" ht="13.5" customHeight="1"/>
    <row r="87" spans="1:34" ht="13.5" customHeight="1"/>
    <row r="88" spans="1:34" ht="13.5" customHeight="1"/>
    <row r="89" spans="1:34" ht="13.5" customHeight="1"/>
  </sheetData>
  <sheetProtection formatCells="0" selectLockedCells="1"/>
  <mergeCells count="29">
    <mergeCell ref="E73:L74"/>
    <mergeCell ref="R73:AG74"/>
    <mergeCell ref="C77:U78"/>
    <mergeCell ref="W77:AG78"/>
    <mergeCell ref="V63:X64"/>
    <mergeCell ref="AA63:AB64"/>
    <mergeCell ref="AE63:AF64"/>
    <mergeCell ref="A66:C66"/>
    <mergeCell ref="D66:AH66"/>
    <mergeCell ref="A67:C67"/>
    <mergeCell ref="D67:AH68"/>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52"/>
  <dataValidations count="1">
    <dataValidation type="list" allowBlank="1" showInputMessage="1" showErrorMessage="1" sqref="C22 B31 B34 M34 M31 W25 C25 P22 I22 F7 L13 C16 C13 AA10 C7 S10" xr:uid="{B02CF648-9DE3-4F77-AF91-245C0A2D4532}">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3ABA7-99F0-4BE4-8CE2-99CE2BE5CB4C}">
  <sheetPr>
    <pageSetUpPr fitToPage="1"/>
  </sheetPr>
  <dimension ref="A1:AI15"/>
  <sheetViews>
    <sheetView showGridLines="0" zoomScaleNormal="100" workbookViewId="0">
      <selection activeCell="B5" sqref="B5:K5"/>
    </sheetView>
  </sheetViews>
  <sheetFormatPr defaultColWidth="9" defaultRowHeight="24.95" customHeight="1"/>
  <cols>
    <col min="1" max="1" width="3.625" style="5" customWidth="1"/>
    <col min="2" max="35" width="2.625" style="5" customWidth="1"/>
    <col min="36" max="16384" width="9" style="5"/>
  </cols>
  <sheetData>
    <row r="1" spans="1:35" ht="24.95" customHeight="1">
      <c r="A1" s="50"/>
      <c r="B1" s="756" t="s">
        <v>280</v>
      </c>
      <c r="C1" s="756"/>
      <c r="D1" s="756"/>
      <c r="E1" s="756"/>
      <c r="F1" s="756"/>
      <c r="G1" s="756"/>
      <c r="H1" s="756"/>
      <c r="I1" s="756"/>
      <c r="J1" s="756"/>
      <c r="K1" s="756"/>
      <c r="L1" s="756"/>
      <c r="M1" s="756"/>
      <c r="N1" s="756"/>
      <c r="O1" s="756"/>
      <c r="P1" s="756"/>
      <c r="Q1" s="756"/>
      <c r="R1" s="756"/>
      <c r="S1" s="756"/>
      <c r="T1" s="756"/>
      <c r="U1" s="756"/>
      <c r="V1" s="756"/>
      <c r="W1" s="756"/>
      <c r="X1" s="756"/>
      <c r="Y1" s="756"/>
      <c r="Z1" s="756"/>
      <c r="AA1" s="2"/>
      <c r="AB1" s="2"/>
      <c r="AC1" s="2"/>
      <c r="AD1" s="2"/>
      <c r="AE1" s="2"/>
      <c r="AF1" s="2"/>
      <c r="AG1" s="2"/>
      <c r="AH1" s="2"/>
      <c r="AI1" s="2"/>
    </row>
    <row r="2" spans="1:35" ht="8.25" customHeight="1">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ht="20.25" customHeight="1">
      <c r="A3" s="1"/>
      <c r="B3" s="1197" t="s">
        <v>281</v>
      </c>
      <c r="C3" s="1197"/>
      <c r="D3" s="1197"/>
      <c r="E3" s="1197"/>
      <c r="F3" s="1197"/>
      <c r="G3" s="1197"/>
      <c r="H3" s="1197"/>
      <c r="I3" s="1197"/>
      <c r="J3" s="1197"/>
      <c r="K3" s="1197"/>
      <c r="L3" s="1197" t="s">
        <v>282</v>
      </c>
      <c r="M3" s="1197"/>
      <c r="N3" s="1197"/>
      <c r="O3" s="1197"/>
      <c r="P3" s="1197"/>
      <c r="Q3" s="1197"/>
      <c r="R3" s="1197"/>
      <c r="S3" s="1197"/>
      <c r="T3" s="1197"/>
      <c r="U3" s="1197"/>
      <c r="V3" s="1197"/>
      <c r="W3" s="1197"/>
      <c r="X3" s="1197"/>
      <c r="Y3" s="1197"/>
      <c r="Z3" s="1197"/>
      <c r="AA3" s="1197"/>
      <c r="AB3" s="1197" t="s">
        <v>283</v>
      </c>
      <c r="AC3" s="1197"/>
      <c r="AD3" s="1197"/>
      <c r="AE3" s="1197"/>
      <c r="AF3" s="1197" t="s">
        <v>284</v>
      </c>
      <c r="AG3" s="1197"/>
      <c r="AH3" s="1197"/>
      <c r="AI3" s="1197"/>
    </row>
    <row r="4" spans="1:35" ht="12" customHeight="1">
      <c r="A4" s="1"/>
      <c r="B4" s="1198" t="s">
        <v>285</v>
      </c>
      <c r="C4" s="1198"/>
      <c r="D4" s="1198"/>
      <c r="E4" s="1198"/>
      <c r="F4" s="1198"/>
      <c r="G4" s="1198"/>
      <c r="H4" s="1198"/>
      <c r="I4" s="1198"/>
      <c r="J4" s="1198"/>
      <c r="K4" s="1198"/>
      <c r="L4" s="1198" t="s">
        <v>286</v>
      </c>
      <c r="M4" s="1198"/>
      <c r="N4" s="1198"/>
      <c r="O4" s="1198"/>
      <c r="P4" s="1198"/>
      <c r="Q4" s="1198"/>
      <c r="R4" s="1198"/>
      <c r="S4" s="1198"/>
      <c r="T4" s="1198"/>
      <c r="U4" s="1198"/>
      <c r="V4" s="1198"/>
      <c r="W4" s="1198"/>
      <c r="X4" s="1198"/>
      <c r="Y4" s="1198"/>
      <c r="Z4" s="1198"/>
      <c r="AA4" s="1198"/>
      <c r="AB4" s="1198" t="s">
        <v>287</v>
      </c>
      <c r="AC4" s="1198"/>
      <c r="AD4" s="1198"/>
      <c r="AE4" s="1198"/>
      <c r="AF4" s="1198" t="s">
        <v>288</v>
      </c>
      <c r="AG4" s="1198"/>
      <c r="AH4" s="1198"/>
      <c r="AI4" s="1198"/>
    </row>
    <row r="5" spans="1:35" ht="24.95" customHeight="1">
      <c r="A5" s="49" t="s">
        <v>145</v>
      </c>
      <c r="B5" s="1188"/>
      <c r="C5" s="1189"/>
      <c r="D5" s="1189"/>
      <c r="E5" s="1189"/>
      <c r="F5" s="1189"/>
      <c r="G5" s="1189"/>
      <c r="H5" s="1189"/>
      <c r="I5" s="1189"/>
      <c r="J5" s="1189"/>
      <c r="K5" s="1190"/>
      <c r="L5" s="1188"/>
      <c r="M5" s="1189"/>
      <c r="N5" s="1189"/>
      <c r="O5" s="1189"/>
      <c r="P5" s="1189"/>
      <c r="Q5" s="1189"/>
      <c r="R5" s="1189"/>
      <c r="S5" s="1189"/>
      <c r="T5" s="1189"/>
      <c r="U5" s="1189"/>
      <c r="V5" s="1189"/>
      <c r="W5" s="1189"/>
      <c r="X5" s="1189"/>
      <c r="Y5" s="1189"/>
      <c r="Z5" s="1189"/>
      <c r="AA5" s="1190"/>
      <c r="AB5" s="1195"/>
      <c r="AC5" s="1196"/>
      <c r="AD5" s="1196"/>
      <c r="AE5" s="1199"/>
      <c r="AF5" s="1191"/>
      <c r="AG5" s="1191"/>
      <c r="AH5" s="1191"/>
      <c r="AI5" s="1191"/>
    </row>
    <row r="6" spans="1:35" ht="24.95" customHeight="1">
      <c r="A6" s="49" t="s">
        <v>144</v>
      </c>
      <c r="B6" s="1188"/>
      <c r="C6" s="1189"/>
      <c r="D6" s="1189"/>
      <c r="E6" s="1189"/>
      <c r="F6" s="1189"/>
      <c r="G6" s="1189"/>
      <c r="H6" s="1189"/>
      <c r="I6" s="1189"/>
      <c r="J6" s="1189"/>
      <c r="K6" s="1190"/>
      <c r="L6" s="1188"/>
      <c r="M6" s="1189"/>
      <c r="N6" s="1189"/>
      <c r="O6" s="1189"/>
      <c r="P6" s="1189"/>
      <c r="Q6" s="1189"/>
      <c r="R6" s="1189"/>
      <c r="S6" s="1189"/>
      <c r="T6" s="1189"/>
      <c r="U6" s="1189"/>
      <c r="V6" s="1189"/>
      <c r="W6" s="1189"/>
      <c r="X6" s="1189"/>
      <c r="Y6" s="1189"/>
      <c r="Z6" s="1189"/>
      <c r="AA6" s="1190"/>
      <c r="AB6" s="1195"/>
      <c r="AC6" s="1196"/>
      <c r="AD6" s="1196"/>
      <c r="AE6" s="1196"/>
      <c r="AF6" s="1191"/>
      <c r="AG6" s="1191"/>
      <c r="AH6" s="1191"/>
      <c r="AI6" s="1191"/>
    </row>
    <row r="7" spans="1:35" ht="24.95" customHeight="1">
      <c r="A7" s="49" t="s">
        <v>143</v>
      </c>
      <c r="B7" s="1192"/>
      <c r="C7" s="1193"/>
      <c r="D7" s="1193"/>
      <c r="E7" s="1193"/>
      <c r="F7" s="1193"/>
      <c r="G7" s="1193"/>
      <c r="H7" s="1193"/>
      <c r="I7" s="1193"/>
      <c r="J7" s="1193"/>
      <c r="K7" s="1194"/>
      <c r="L7" s="1192"/>
      <c r="M7" s="1193"/>
      <c r="N7" s="1193"/>
      <c r="O7" s="1193"/>
      <c r="P7" s="1193"/>
      <c r="Q7" s="1193"/>
      <c r="R7" s="1193"/>
      <c r="S7" s="1193"/>
      <c r="T7" s="1193"/>
      <c r="U7" s="1193"/>
      <c r="V7" s="1193"/>
      <c r="W7" s="1193"/>
      <c r="X7" s="1193"/>
      <c r="Y7" s="1193"/>
      <c r="Z7" s="1193"/>
      <c r="AA7" s="1194"/>
      <c r="AB7" s="1195"/>
      <c r="AC7" s="1196"/>
      <c r="AD7" s="1196"/>
      <c r="AE7" s="1196"/>
      <c r="AF7" s="1191"/>
      <c r="AG7" s="1191"/>
      <c r="AH7" s="1191"/>
      <c r="AI7" s="1191"/>
    </row>
    <row r="8" spans="1:35" ht="24.95" customHeight="1">
      <c r="A8" s="49" t="s">
        <v>142</v>
      </c>
      <c r="B8" s="1192"/>
      <c r="C8" s="1193"/>
      <c r="D8" s="1193"/>
      <c r="E8" s="1193"/>
      <c r="F8" s="1193"/>
      <c r="G8" s="1193"/>
      <c r="H8" s="1193"/>
      <c r="I8" s="1193"/>
      <c r="J8" s="1193"/>
      <c r="K8" s="1194"/>
      <c r="L8" s="1192"/>
      <c r="M8" s="1193"/>
      <c r="N8" s="1193"/>
      <c r="O8" s="1193"/>
      <c r="P8" s="1193"/>
      <c r="Q8" s="1193"/>
      <c r="R8" s="1193"/>
      <c r="S8" s="1193"/>
      <c r="T8" s="1193"/>
      <c r="U8" s="1193"/>
      <c r="V8" s="1193"/>
      <c r="W8" s="1193"/>
      <c r="X8" s="1193"/>
      <c r="Y8" s="1193"/>
      <c r="Z8" s="1193"/>
      <c r="AA8" s="1194"/>
      <c r="AB8" s="1195"/>
      <c r="AC8" s="1196"/>
      <c r="AD8" s="1196"/>
      <c r="AE8" s="1196"/>
      <c r="AF8" s="1191"/>
      <c r="AG8" s="1191"/>
      <c r="AH8" s="1191"/>
      <c r="AI8" s="1191"/>
    </row>
    <row r="9" spans="1:35" ht="24.95" customHeight="1">
      <c r="A9" s="49" t="s">
        <v>141</v>
      </c>
      <c r="B9" s="1188"/>
      <c r="C9" s="1189"/>
      <c r="D9" s="1189"/>
      <c r="E9" s="1189"/>
      <c r="F9" s="1189"/>
      <c r="G9" s="1189"/>
      <c r="H9" s="1189"/>
      <c r="I9" s="1189"/>
      <c r="J9" s="1189"/>
      <c r="K9" s="1190"/>
      <c r="L9" s="1188"/>
      <c r="M9" s="1189"/>
      <c r="N9" s="1189"/>
      <c r="O9" s="1189"/>
      <c r="P9" s="1189"/>
      <c r="Q9" s="1189"/>
      <c r="R9" s="1189"/>
      <c r="S9" s="1189"/>
      <c r="T9" s="1189"/>
      <c r="U9" s="1189"/>
      <c r="V9" s="1189"/>
      <c r="W9" s="1189"/>
      <c r="X9" s="1189"/>
      <c r="Y9" s="1189"/>
      <c r="Z9" s="1189"/>
      <c r="AA9" s="1190"/>
      <c r="AB9" s="775"/>
      <c r="AC9" s="776"/>
      <c r="AD9" s="776"/>
      <c r="AE9" s="776"/>
      <c r="AF9" s="1187"/>
      <c r="AG9" s="1187"/>
      <c r="AH9" s="1187"/>
      <c r="AI9" s="1187"/>
    </row>
    <row r="10" spans="1:35" ht="24.95" customHeight="1">
      <c r="A10" s="49" t="s">
        <v>140</v>
      </c>
      <c r="B10" s="1186"/>
      <c r="C10" s="1186"/>
      <c r="D10" s="1186"/>
      <c r="E10" s="1186"/>
      <c r="F10" s="1186"/>
      <c r="G10" s="1186"/>
      <c r="H10" s="1186"/>
      <c r="I10" s="1186"/>
      <c r="J10" s="1186"/>
      <c r="K10" s="1186"/>
      <c r="L10" s="1186"/>
      <c r="M10" s="1186"/>
      <c r="N10" s="1186"/>
      <c r="O10" s="1186"/>
      <c r="P10" s="1186"/>
      <c r="Q10" s="1186"/>
      <c r="R10" s="1186"/>
      <c r="S10" s="1186"/>
      <c r="T10" s="1186"/>
      <c r="U10" s="1186"/>
      <c r="V10" s="1186"/>
      <c r="W10" s="1186"/>
      <c r="X10" s="1186"/>
      <c r="Y10" s="1186"/>
      <c r="Z10" s="1186"/>
      <c r="AA10" s="1186"/>
      <c r="AB10" s="1187"/>
      <c r="AC10" s="1187"/>
      <c r="AD10" s="1187"/>
      <c r="AE10" s="1187"/>
      <c r="AF10" s="1187"/>
      <c r="AG10" s="1187"/>
      <c r="AH10" s="1187"/>
      <c r="AI10" s="1187"/>
    </row>
    <row r="11" spans="1:35" ht="24.95" customHeight="1">
      <c r="A11" s="49" t="s">
        <v>139</v>
      </c>
      <c r="B11" s="1186"/>
      <c r="C11" s="1186"/>
      <c r="D11" s="1186"/>
      <c r="E11" s="1186"/>
      <c r="F11" s="1186"/>
      <c r="G11" s="1186"/>
      <c r="H11" s="1186"/>
      <c r="I11" s="1186"/>
      <c r="J11" s="1186"/>
      <c r="K11" s="1186"/>
      <c r="L11" s="1186"/>
      <c r="M11" s="1186"/>
      <c r="N11" s="1186"/>
      <c r="O11" s="1186"/>
      <c r="P11" s="1186"/>
      <c r="Q11" s="1186"/>
      <c r="R11" s="1186"/>
      <c r="S11" s="1186"/>
      <c r="T11" s="1186"/>
      <c r="U11" s="1186"/>
      <c r="V11" s="1186"/>
      <c r="W11" s="1186"/>
      <c r="X11" s="1186"/>
      <c r="Y11" s="1186"/>
      <c r="Z11" s="1186"/>
      <c r="AA11" s="1186"/>
      <c r="AB11" s="1187"/>
      <c r="AC11" s="1187"/>
      <c r="AD11" s="1187"/>
      <c r="AE11" s="1187"/>
      <c r="AF11" s="1187"/>
      <c r="AG11" s="1187"/>
      <c r="AH11" s="1187"/>
      <c r="AI11" s="1187"/>
    </row>
    <row r="12" spans="1:35" ht="24.95" customHeight="1">
      <c r="A12" s="49" t="s">
        <v>138</v>
      </c>
      <c r="B12" s="1186"/>
      <c r="C12" s="1186"/>
      <c r="D12" s="1186"/>
      <c r="E12" s="1186"/>
      <c r="F12" s="1186"/>
      <c r="G12" s="1186"/>
      <c r="H12" s="1186"/>
      <c r="I12" s="1186"/>
      <c r="J12" s="1186"/>
      <c r="K12" s="1186"/>
      <c r="L12" s="1186"/>
      <c r="M12" s="1186"/>
      <c r="N12" s="1186"/>
      <c r="O12" s="1186"/>
      <c r="P12" s="1186"/>
      <c r="Q12" s="1186"/>
      <c r="R12" s="1186"/>
      <c r="S12" s="1186"/>
      <c r="T12" s="1186"/>
      <c r="U12" s="1186"/>
      <c r="V12" s="1186"/>
      <c r="W12" s="1186"/>
      <c r="X12" s="1186"/>
      <c r="Y12" s="1186"/>
      <c r="Z12" s="1186"/>
      <c r="AA12" s="1186"/>
      <c r="AB12" s="1187"/>
      <c r="AC12" s="1187"/>
      <c r="AD12" s="1187"/>
      <c r="AE12" s="1187"/>
      <c r="AF12" s="1187"/>
      <c r="AG12" s="1187"/>
      <c r="AH12" s="1187"/>
      <c r="AI12" s="1187"/>
    </row>
    <row r="13" spans="1:35" ht="24.95" customHeight="1">
      <c r="A13" s="49" t="s">
        <v>137</v>
      </c>
      <c r="B13" s="1186"/>
      <c r="C13" s="1186"/>
      <c r="D13" s="1186"/>
      <c r="E13" s="1186"/>
      <c r="F13" s="1186"/>
      <c r="G13" s="1186"/>
      <c r="H13" s="1186"/>
      <c r="I13" s="1186"/>
      <c r="J13" s="1186"/>
      <c r="K13" s="1186"/>
      <c r="L13" s="1186"/>
      <c r="M13" s="1186"/>
      <c r="N13" s="1186"/>
      <c r="O13" s="1186"/>
      <c r="P13" s="1186"/>
      <c r="Q13" s="1186"/>
      <c r="R13" s="1186"/>
      <c r="S13" s="1186"/>
      <c r="T13" s="1186"/>
      <c r="U13" s="1186"/>
      <c r="V13" s="1186"/>
      <c r="W13" s="1186"/>
      <c r="X13" s="1186"/>
      <c r="Y13" s="1186"/>
      <c r="Z13" s="1186"/>
      <c r="AA13" s="1186"/>
      <c r="AB13" s="1187"/>
      <c r="AC13" s="1187"/>
      <c r="AD13" s="1187"/>
      <c r="AE13" s="1187"/>
      <c r="AF13" s="1187"/>
      <c r="AG13" s="1187"/>
      <c r="AH13" s="1187"/>
      <c r="AI13" s="1187"/>
    </row>
    <row r="14" spans="1:35" ht="24.95" customHeight="1">
      <c r="A14" s="49" t="s">
        <v>136</v>
      </c>
      <c r="B14" s="1186"/>
      <c r="C14" s="1186"/>
      <c r="D14" s="1186"/>
      <c r="E14" s="1186"/>
      <c r="F14" s="1186"/>
      <c r="G14" s="1186"/>
      <c r="H14" s="1186"/>
      <c r="I14" s="1186"/>
      <c r="J14" s="1186"/>
      <c r="K14" s="1186"/>
      <c r="L14" s="1186"/>
      <c r="M14" s="1186"/>
      <c r="N14" s="1186"/>
      <c r="O14" s="1186"/>
      <c r="P14" s="1186"/>
      <c r="Q14" s="1186"/>
      <c r="R14" s="1186"/>
      <c r="S14" s="1186"/>
      <c r="T14" s="1186"/>
      <c r="U14" s="1186"/>
      <c r="V14" s="1186"/>
      <c r="W14" s="1186"/>
      <c r="X14" s="1186"/>
      <c r="Y14" s="1186"/>
      <c r="Z14" s="1186"/>
      <c r="AA14" s="1186"/>
      <c r="AB14" s="1187"/>
      <c r="AC14" s="1187"/>
      <c r="AD14" s="1187"/>
      <c r="AE14" s="1187"/>
      <c r="AF14" s="1187"/>
      <c r="AG14" s="1187"/>
      <c r="AH14" s="1187"/>
      <c r="AI14" s="1187"/>
    </row>
    <row r="15" spans="1:35" ht="24.95" customHeight="1">
      <c r="R15" s="811" t="s">
        <v>793</v>
      </c>
      <c r="S15" s="811"/>
      <c r="T15" s="811"/>
      <c r="U15" s="811"/>
      <c r="V15" s="811"/>
      <c r="W15" s="811"/>
      <c r="X15" s="811"/>
      <c r="Y15" s="811"/>
      <c r="Z15" s="811"/>
      <c r="AA15" s="811"/>
      <c r="AB15" s="811"/>
      <c r="AC15" s="811"/>
      <c r="AD15" s="811"/>
      <c r="AE15" s="811"/>
      <c r="AF15" s="811"/>
      <c r="AG15" s="811"/>
      <c r="AH15" s="811"/>
      <c r="AI15" s="811"/>
    </row>
  </sheetData>
  <sheetProtection algorithmName="SHA-512" hashValue="PETUwQ3JbfrHAmWGbNKKqkexImHkTZoQ7CDOMSveGGMugOtOJjqNyF8OrKpFF7/bFJEEtWyVfHiYZb2eAtfqnw==" saltValue="88ApR90yJC7wJiOfDOOFDg==" spinCount="100000" sheet="1" objects="1" scenarios="1"/>
  <mergeCells count="50">
    <mergeCell ref="R15:AI15"/>
    <mergeCell ref="B4:K4"/>
    <mergeCell ref="L4:AA4"/>
    <mergeCell ref="AB4:AE4"/>
    <mergeCell ref="AF4:AI4"/>
    <mergeCell ref="B5:K5"/>
    <mergeCell ref="L5:AA5"/>
    <mergeCell ref="AB5:AE5"/>
    <mergeCell ref="AF5:AI5"/>
    <mergeCell ref="B6:K6"/>
    <mergeCell ref="L6:AA6"/>
    <mergeCell ref="AB6:AE6"/>
    <mergeCell ref="AF6:AI6"/>
    <mergeCell ref="B7:K7"/>
    <mergeCell ref="L7:AA7"/>
    <mergeCell ref="AB7:AE7"/>
    <mergeCell ref="B1:Z1"/>
    <mergeCell ref="B3:K3"/>
    <mergeCell ref="L3:AA3"/>
    <mergeCell ref="AB3:AE3"/>
    <mergeCell ref="AF3:AI3"/>
    <mergeCell ref="AF7:AI7"/>
    <mergeCell ref="B8:K8"/>
    <mergeCell ref="L8:AA8"/>
    <mergeCell ref="AB8:AE8"/>
    <mergeCell ref="AF8:AI8"/>
    <mergeCell ref="B9:K9"/>
    <mergeCell ref="L9:AA9"/>
    <mergeCell ref="AB9:AE9"/>
    <mergeCell ref="AF9:AI9"/>
    <mergeCell ref="B10:K10"/>
    <mergeCell ref="L10:AA10"/>
    <mergeCell ref="AB10:AE10"/>
    <mergeCell ref="AF10:AI10"/>
    <mergeCell ref="B11:K11"/>
    <mergeCell ref="L11:AA11"/>
    <mergeCell ref="AB11:AE11"/>
    <mergeCell ref="AF11:AI11"/>
    <mergeCell ref="B12:K12"/>
    <mergeCell ref="L12:AA12"/>
    <mergeCell ref="AB12:AE12"/>
    <mergeCell ref="AF12:AI12"/>
    <mergeCell ref="B13:K13"/>
    <mergeCell ref="L13:AA13"/>
    <mergeCell ref="AB13:AE13"/>
    <mergeCell ref="AF13:AI13"/>
    <mergeCell ref="B14:K14"/>
    <mergeCell ref="L14:AA14"/>
    <mergeCell ref="AB14:AE14"/>
    <mergeCell ref="AF14:AI14"/>
  </mergeCells>
  <phoneticPr fontId="52"/>
  <hyperlinks>
    <hyperlink ref="R15:AI15" r:id="rId1" display="追創留学(誠実の本で、新たな未来を拓く)" xr:uid="{7BF75B12-F7F5-4E75-A109-CFE1AE294C5F}"/>
  </hyperlinks>
  <printOptions horizontalCentered="1"/>
  <pageMargins left="0.19685039370078741" right="0.19685039370078741" top="0.39370078740157483" bottom="0.19685039370078741" header="0.31496062992125984" footer="0.31496062992125984"/>
  <pageSetup paperSize="9" orientation="portrait" horizontalDpi="300" verticalDpi="300"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I35"/>
  <sheetViews>
    <sheetView showGridLines="0" workbookViewId="0">
      <selection activeCell="B5" sqref="B5:I5"/>
    </sheetView>
  </sheetViews>
  <sheetFormatPr defaultColWidth="9" defaultRowHeight="24.95" customHeight="1"/>
  <cols>
    <col min="1" max="1" width="3.625" style="5" customWidth="1"/>
    <col min="2" max="17" width="2.625" style="5" customWidth="1"/>
    <col min="18" max="18" width="0.75" style="5" customWidth="1"/>
    <col min="19" max="26" width="2.625" style="5" customWidth="1"/>
    <col min="27" max="27" width="1.875" style="5" customWidth="1"/>
    <col min="28" max="34" width="2.625" style="5" customWidth="1"/>
    <col min="35" max="35" width="3.625" style="5" customWidth="1"/>
    <col min="36" max="16384" width="9" style="5"/>
  </cols>
  <sheetData>
    <row r="1" spans="1:35" ht="24.95" customHeight="1">
      <c r="A1" s="50"/>
      <c r="B1" s="825" t="s">
        <v>92</v>
      </c>
      <c r="C1" s="825"/>
      <c r="D1" s="825"/>
      <c r="E1" s="825"/>
      <c r="F1" s="825"/>
      <c r="G1" s="825"/>
      <c r="H1" s="825"/>
      <c r="I1" s="825"/>
      <c r="J1" s="825"/>
      <c r="K1" s="2"/>
      <c r="L1" s="2"/>
      <c r="M1" s="2"/>
      <c r="N1" s="2"/>
      <c r="O1" s="2"/>
      <c r="P1" s="2"/>
      <c r="Q1" s="2"/>
      <c r="R1" s="2"/>
      <c r="S1" s="2"/>
      <c r="T1" s="2"/>
      <c r="U1" s="2"/>
      <c r="V1" s="2"/>
      <c r="W1" s="2"/>
      <c r="X1" s="2"/>
      <c r="Y1" s="2"/>
      <c r="Z1" s="2"/>
      <c r="AA1" s="2"/>
      <c r="AB1" s="2"/>
      <c r="AC1" s="2"/>
      <c r="AD1" s="2"/>
      <c r="AE1" s="2"/>
      <c r="AF1" s="2"/>
      <c r="AG1" s="2"/>
      <c r="AH1" s="2"/>
      <c r="AI1" s="2"/>
    </row>
    <row r="2" spans="1:35" ht="8.25" customHeight="1">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ht="20.25" customHeight="1">
      <c r="A3" s="1"/>
      <c r="B3" s="1197" t="s">
        <v>39</v>
      </c>
      <c r="C3" s="1197"/>
      <c r="D3" s="1197"/>
      <c r="E3" s="1197"/>
      <c r="F3" s="1197"/>
      <c r="G3" s="1197"/>
      <c r="H3" s="1197"/>
      <c r="I3" s="1197"/>
      <c r="J3" s="1197" t="s">
        <v>150</v>
      </c>
      <c r="K3" s="1197"/>
      <c r="L3" s="1197"/>
      <c r="M3" s="1197"/>
      <c r="N3" s="1197"/>
      <c r="O3" s="1197"/>
      <c r="P3" s="1197"/>
      <c r="Q3" s="1197"/>
      <c r="R3" s="1197" t="s">
        <v>149</v>
      </c>
      <c r="S3" s="1197"/>
      <c r="T3" s="1197"/>
      <c r="U3" s="1197"/>
      <c r="V3" s="1197"/>
      <c r="W3" s="1197"/>
      <c r="X3" s="1197"/>
      <c r="Y3" s="1197"/>
      <c r="Z3" s="1197"/>
      <c r="AA3" s="1197"/>
      <c r="AB3" s="1197" t="s">
        <v>148</v>
      </c>
      <c r="AC3" s="1197"/>
      <c r="AD3" s="1197"/>
      <c r="AE3" s="1197"/>
      <c r="AF3" s="1197"/>
      <c r="AG3" s="1197"/>
      <c r="AH3" s="1197"/>
      <c r="AI3" s="1197"/>
    </row>
    <row r="4" spans="1:35" ht="12" customHeight="1">
      <c r="A4" s="1"/>
      <c r="B4" s="1198" t="s">
        <v>40</v>
      </c>
      <c r="C4" s="1198"/>
      <c r="D4" s="1198"/>
      <c r="E4" s="1198"/>
      <c r="F4" s="1198"/>
      <c r="G4" s="1198"/>
      <c r="H4" s="1198"/>
      <c r="I4" s="1198"/>
      <c r="J4" s="1198" t="s">
        <v>42</v>
      </c>
      <c r="K4" s="1198"/>
      <c r="L4" s="1198"/>
      <c r="M4" s="1198"/>
      <c r="N4" s="1198"/>
      <c r="O4" s="1198"/>
      <c r="P4" s="1198"/>
      <c r="Q4" s="1198"/>
      <c r="R4" s="1198" t="s">
        <v>147</v>
      </c>
      <c r="S4" s="1198"/>
      <c r="T4" s="1198"/>
      <c r="U4" s="1198"/>
      <c r="V4" s="1198"/>
      <c r="W4" s="1198"/>
      <c r="X4" s="1198"/>
      <c r="Y4" s="1198"/>
      <c r="Z4" s="1198"/>
      <c r="AA4" s="1198"/>
      <c r="AB4" s="1198" t="s">
        <v>146</v>
      </c>
      <c r="AC4" s="1198"/>
      <c r="AD4" s="1198"/>
      <c r="AE4" s="1198"/>
      <c r="AF4" s="1198"/>
      <c r="AG4" s="1198"/>
      <c r="AH4" s="1198"/>
      <c r="AI4" s="1198"/>
    </row>
    <row r="5" spans="1:35" ht="24.95" customHeight="1">
      <c r="A5" s="49" t="s">
        <v>145</v>
      </c>
      <c r="B5" s="1186"/>
      <c r="C5" s="1186"/>
      <c r="D5" s="1186"/>
      <c r="E5" s="1186"/>
      <c r="F5" s="1186"/>
      <c r="G5" s="1186"/>
      <c r="H5" s="1186"/>
      <c r="I5" s="1186"/>
      <c r="J5" s="1186"/>
      <c r="K5" s="1186"/>
      <c r="L5" s="1186"/>
      <c r="M5" s="1186"/>
      <c r="N5" s="1186"/>
      <c r="O5" s="1186"/>
      <c r="P5" s="1186"/>
      <c r="Q5" s="1186"/>
      <c r="R5" s="1200"/>
      <c r="S5" s="1200"/>
      <c r="T5" s="1200"/>
      <c r="U5" s="1200"/>
      <c r="V5" s="1200"/>
      <c r="W5" s="1200"/>
      <c r="X5" s="1200"/>
      <c r="Y5" s="1200"/>
      <c r="Z5" s="1200"/>
      <c r="AA5" s="1200"/>
      <c r="AB5" s="1200"/>
      <c r="AC5" s="1200"/>
      <c r="AD5" s="1200"/>
      <c r="AE5" s="1200"/>
      <c r="AF5" s="1200"/>
      <c r="AG5" s="1200"/>
      <c r="AH5" s="1200"/>
      <c r="AI5" s="1200"/>
    </row>
    <row r="6" spans="1:35" ht="24.95" customHeight="1">
      <c r="A6" s="49" t="s">
        <v>144</v>
      </c>
      <c r="B6" s="1186"/>
      <c r="C6" s="1186"/>
      <c r="D6" s="1186"/>
      <c r="E6" s="1186"/>
      <c r="F6" s="1186"/>
      <c r="G6" s="1186"/>
      <c r="H6" s="1186"/>
      <c r="I6" s="1186"/>
      <c r="J6" s="1186"/>
      <c r="K6" s="1186"/>
      <c r="L6" s="1186"/>
      <c r="M6" s="1186"/>
      <c r="N6" s="1186"/>
      <c r="O6" s="1186"/>
      <c r="P6" s="1186"/>
      <c r="Q6" s="1186"/>
      <c r="R6" s="1200"/>
      <c r="S6" s="1200"/>
      <c r="T6" s="1200"/>
      <c r="U6" s="1200"/>
      <c r="V6" s="1200"/>
      <c r="W6" s="1200"/>
      <c r="X6" s="1200"/>
      <c r="Y6" s="1200"/>
      <c r="Z6" s="1200"/>
      <c r="AA6" s="1200"/>
      <c r="AB6" s="1200"/>
      <c r="AC6" s="1200"/>
      <c r="AD6" s="1200"/>
      <c r="AE6" s="1200"/>
      <c r="AF6" s="1200"/>
      <c r="AG6" s="1200"/>
      <c r="AH6" s="1200"/>
      <c r="AI6" s="1200"/>
    </row>
    <row r="7" spans="1:35" ht="24.95" customHeight="1">
      <c r="A7" s="49" t="s">
        <v>143</v>
      </c>
      <c r="B7" s="1186"/>
      <c r="C7" s="1186"/>
      <c r="D7" s="1186"/>
      <c r="E7" s="1186"/>
      <c r="F7" s="1186"/>
      <c r="G7" s="1186"/>
      <c r="H7" s="1186"/>
      <c r="I7" s="1186"/>
      <c r="J7" s="1186"/>
      <c r="K7" s="1186"/>
      <c r="L7" s="1186"/>
      <c r="M7" s="1186"/>
      <c r="N7" s="1186"/>
      <c r="O7" s="1186"/>
      <c r="P7" s="1186"/>
      <c r="Q7" s="1186"/>
      <c r="R7" s="1200"/>
      <c r="S7" s="1200"/>
      <c r="T7" s="1200"/>
      <c r="U7" s="1200"/>
      <c r="V7" s="1200"/>
      <c r="W7" s="1200"/>
      <c r="X7" s="1200"/>
      <c r="Y7" s="1200"/>
      <c r="Z7" s="1200"/>
      <c r="AA7" s="1200"/>
      <c r="AB7" s="1200"/>
      <c r="AC7" s="1200"/>
      <c r="AD7" s="1200"/>
      <c r="AE7" s="1200"/>
      <c r="AF7" s="1200"/>
      <c r="AG7" s="1200"/>
      <c r="AH7" s="1200"/>
      <c r="AI7" s="1200"/>
    </row>
    <row r="8" spans="1:35" ht="24.95" customHeight="1">
      <c r="A8" s="49" t="s">
        <v>142</v>
      </c>
      <c r="B8" s="1186"/>
      <c r="C8" s="1186"/>
      <c r="D8" s="1186"/>
      <c r="E8" s="1186"/>
      <c r="F8" s="1186"/>
      <c r="G8" s="1186"/>
      <c r="H8" s="1186"/>
      <c r="I8" s="1186"/>
      <c r="J8" s="1186"/>
      <c r="K8" s="1186"/>
      <c r="L8" s="1186"/>
      <c r="M8" s="1186"/>
      <c r="N8" s="1186"/>
      <c r="O8" s="1186"/>
      <c r="P8" s="1186"/>
      <c r="Q8" s="1186"/>
      <c r="R8" s="1200"/>
      <c r="S8" s="1200"/>
      <c r="T8" s="1200"/>
      <c r="U8" s="1200"/>
      <c r="V8" s="1200"/>
      <c r="W8" s="1200"/>
      <c r="X8" s="1200"/>
      <c r="Y8" s="1200"/>
      <c r="Z8" s="1200"/>
      <c r="AA8" s="1200"/>
      <c r="AB8" s="1200"/>
      <c r="AC8" s="1200"/>
      <c r="AD8" s="1200"/>
      <c r="AE8" s="1200"/>
      <c r="AF8" s="1200"/>
      <c r="AG8" s="1200"/>
      <c r="AH8" s="1200"/>
      <c r="AI8" s="1200"/>
    </row>
    <row r="9" spans="1:35" ht="24.95" customHeight="1">
      <c r="A9" s="49" t="s">
        <v>141</v>
      </c>
      <c r="B9" s="1186"/>
      <c r="C9" s="1186"/>
      <c r="D9" s="1186"/>
      <c r="E9" s="1186"/>
      <c r="F9" s="1186"/>
      <c r="G9" s="1186"/>
      <c r="H9" s="1186"/>
      <c r="I9" s="1186"/>
      <c r="J9" s="1186"/>
      <c r="K9" s="1186"/>
      <c r="L9" s="1186"/>
      <c r="M9" s="1186"/>
      <c r="N9" s="1186"/>
      <c r="O9" s="1186"/>
      <c r="P9" s="1186"/>
      <c r="Q9" s="1186"/>
      <c r="R9" s="1200"/>
      <c r="S9" s="1200"/>
      <c r="T9" s="1200"/>
      <c r="U9" s="1200"/>
      <c r="V9" s="1200"/>
      <c r="W9" s="1200"/>
      <c r="X9" s="1200"/>
      <c r="Y9" s="1200"/>
      <c r="Z9" s="1200"/>
      <c r="AA9" s="1200"/>
      <c r="AB9" s="1200"/>
      <c r="AC9" s="1200"/>
      <c r="AD9" s="1200"/>
      <c r="AE9" s="1200"/>
      <c r="AF9" s="1200"/>
      <c r="AG9" s="1200"/>
      <c r="AH9" s="1200"/>
      <c r="AI9" s="1200"/>
    </row>
    <row r="10" spans="1:35" ht="24.95" customHeight="1">
      <c r="A10" s="49" t="s">
        <v>140</v>
      </c>
      <c r="B10" s="1186"/>
      <c r="C10" s="1186"/>
      <c r="D10" s="1186"/>
      <c r="E10" s="1186"/>
      <c r="F10" s="1186"/>
      <c r="G10" s="1186"/>
      <c r="H10" s="1186"/>
      <c r="I10" s="1186"/>
      <c r="J10" s="1186"/>
      <c r="K10" s="1186"/>
      <c r="L10" s="1186"/>
      <c r="M10" s="1186"/>
      <c r="N10" s="1186"/>
      <c r="O10" s="1186"/>
      <c r="P10" s="1186"/>
      <c r="Q10" s="1186"/>
      <c r="R10" s="1200"/>
      <c r="S10" s="1200"/>
      <c r="T10" s="1200"/>
      <c r="U10" s="1200"/>
      <c r="V10" s="1200"/>
      <c r="W10" s="1200"/>
      <c r="X10" s="1200"/>
      <c r="Y10" s="1200"/>
      <c r="Z10" s="1200"/>
      <c r="AA10" s="1200"/>
      <c r="AB10" s="1200"/>
      <c r="AC10" s="1200"/>
      <c r="AD10" s="1200"/>
      <c r="AE10" s="1200"/>
      <c r="AF10" s="1200"/>
      <c r="AG10" s="1200"/>
      <c r="AH10" s="1200"/>
      <c r="AI10" s="1200"/>
    </row>
    <row r="11" spans="1:35" ht="24.95" customHeight="1">
      <c r="A11" s="49" t="s">
        <v>139</v>
      </c>
      <c r="B11" s="1186"/>
      <c r="C11" s="1186"/>
      <c r="D11" s="1186"/>
      <c r="E11" s="1186"/>
      <c r="F11" s="1186"/>
      <c r="G11" s="1186"/>
      <c r="H11" s="1186"/>
      <c r="I11" s="1186"/>
      <c r="J11" s="1186"/>
      <c r="K11" s="1186"/>
      <c r="L11" s="1186"/>
      <c r="M11" s="1186"/>
      <c r="N11" s="1186"/>
      <c r="O11" s="1186"/>
      <c r="P11" s="1186"/>
      <c r="Q11" s="1186"/>
      <c r="R11" s="1200"/>
      <c r="S11" s="1200"/>
      <c r="T11" s="1200"/>
      <c r="U11" s="1200"/>
      <c r="V11" s="1200"/>
      <c r="W11" s="1200"/>
      <c r="X11" s="1200"/>
      <c r="Y11" s="1200"/>
      <c r="Z11" s="1200"/>
      <c r="AA11" s="1200"/>
      <c r="AB11" s="1200"/>
      <c r="AC11" s="1200"/>
      <c r="AD11" s="1200"/>
      <c r="AE11" s="1200"/>
      <c r="AF11" s="1200"/>
      <c r="AG11" s="1200"/>
      <c r="AH11" s="1200"/>
      <c r="AI11" s="1200"/>
    </row>
    <row r="12" spans="1:35" ht="24.95" customHeight="1">
      <c r="A12" s="49" t="s">
        <v>138</v>
      </c>
      <c r="B12" s="1186"/>
      <c r="C12" s="1186"/>
      <c r="D12" s="1186"/>
      <c r="E12" s="1186"/>
      <c r="F12" s="1186"/>
      <c r="G12" s="1186"/>
      <c r="H12" s="1186"/>
      <c r="I12" s="1186"/>
      <c r="J12" s="1186"/>
      <c r="K12" s="1186"/>
      <c r="L12" s="1186"/>
      <c r="M12" s="1186"/>
      <c r="N12" s="1186"/>
      <c r="O12" s="1186"/>
      <c r="P12" s="1186"/>
      <c r="Q12" s="1186"/>
      <c r="R12" s="1200"/>
      <c r="S12" s="1200"/>
      <c r="T12" s="1200"/>
      <c r="U12" s="1200"/>
      <c r="V12" s="1200"/>
      <c r="W12" s="1200"/>
      <c r="X12" s="1200"/>
      <c r="Y12" s="1200"/>
      <c r="Z12" s="1200"/>
      <c r="AA12" s="1200"/>
      <c r="AB12" s="1200"/>
      <c r="AC12" s="1200"/>
      <c r="AD12" s="1200"/>
      <c r="AE12" s="1200"/>
      <c r="AF12" s="1200"/>
      <c r="AG12" s="1200"/>
      <c r="AH12" s="1200"/>
      <c r="AI12" s="1200"/>
    </row>
    <row r="13" spans="1:35" ht="24.95" customHeight="1">
      <c r="A13" s="49" t="s">
        <v>137</v>
      </c>
      <c r="B13" s="1186"/>
      <c r="C13" s="1186"/>
      <c r="D13" s="1186"/>
      <c r="E13" s="1186"/>
      <c r="F13" s="1186"/>
      <c r="G13" s="1186"/>
      <c r="H13" s="1186"/>
      <c r="I13" s="1186"/>
      <c r="J13" s="1186"/>
      <c r="K13" s="1186"/>
      <c r="L13" s="1186"/>
      <c r="M13" s="1186"/>
      <c r="N13" s="1186"/>
      <c r="O13" s="1186"/>
      <c r="P13" s="1186"/>
      <c r="Q13" s="1186"/>
      <c r="R13" s="1200"/>
      <c r="S13" s="1200"/>
      <c r="T13" s="1200"/>
      <c r="U13" s="1200"/>
      <c r="V13" s="1200"/>
      <c r="W13" s="1200"/>
      <c r="X13" s="1200"/>
      <c r="Y13" s="1200"/>
      <c r="Z13" s="1200"/>
      <c r="AA13" s="1200"/>
      <c r="AB13" s="1200"/>
      <c r="AC13" s="1200"/>
      <c r="AD13" s="1200"/>
      <c r="AE13" s="1200"/>
      <c r="AF13" s="1200"/>
      <c r="AG13" s="1200"/>
      <c r="AH13" s="1200"/>
      <c r="AI13" s="1200"/>
    </row>
    <row r="14" spans="1:35" ht="24.95" customHeight="1">
      <c r="A14" s="49" t="s">
        <v>136</v>
      </c>
      <c r="B14" s="1186"/>
      <c r="C14" s="1186"/>
      <c r="D14" s="1186"/>
      <c r="E14" s="1186"/>
      <c r="F14" s="1186"/>
      <c r="G14" s="1186"/>
      <c r="H14" s="1186"/>
      <c r="I14" s="1186"/>
      <c r="J14" s="1186"/>
      <c r="K14" s="1186"/>
      <c r="L14" s="1186"/>
      <c r="M14" s="1186"/>
      <c r="N14" s="1186"/>
      <c r="O14" s="1186"/>
      <c r="P14" s="1186"/>
      <c r="Q14" s="1186"/>
      <c r="R14" s="1200"/>
      <c r="S14" s="1200"/>
      <c r="T14" s="1200"/>
      <c r="U14" s="1200"/>
      <c r="V14" s="1200"/>
      <c r="W14" s="1200"/>
      <c r="X14" s="1200"/>
      <c r="Y14" s="1200"/>
      <c r="Z14" s="1200"/>
      <c r="AA14" s="1200"/>
      <c r="AB14" s="1200"/>
      <c r="AC14" s="1200"/>
      <c r="AD14" s="1200"/>
      <c r="AE14" s="1200"/>
      <c r="AF14" s="1200"/>
      <c r="AG14" s="1200"/>
      <c r="AH14" s="1200"/>
      <c r="AI14" s="1200"/>
    </row>
    <row r="15" spans="1:35" ht="24.95" customHeight="1">
      <c r="A15" s="49" t="s">
        <v>135</v>
      </c>
      <c r="B15" s="1186"/>
      <c r="C15" s="1186"/>
      <c r="D15" s="1186"/>
      <c r="E15" s="1186"/>
      <c r="F15" s="1186"/>
      <c r="G15" s="1186"/>
      <c r="H15" s="1186"/>
      <c r="I15" s="1186"/>
      <c r="J15" s="1186"/>
      <c r="K15" s="1186"/>
      <c r="L15" s="1186"/>
      <c r="M15" s="1186"/>
      <c r="N15" s="1186"/>
      <c r="O15" s="1186"/>
      <c r="P15" s="1186"/>
      <c r="Q15" s="1186"/>
      <c r="R15" s="1200"/>
      <c r="S15" s="1200"/>
      <c r="T15" s="1200"/>
      <c r="U15" s="1200"/>
      <c r="V15" s="1200"/>
      <c r="W15" s="1200"/>
      <c r="X15" s="1200"/>
      <c r="Y15" s="1200"/>
      <c r="Z15" s="1200"/>
      <c r="AA15" s="1200"/>
      <c r="AB15" s="1200"/>
      <c r="AC15" s="1200"/>
      <c r="AD15" s="1200"/>
      <c r="AE15" s="1200"/>
      <c r="AF15" s="1200"/>
      <c r="AG15" s="1200"/>
      <c r="AH15" s="1200"/>
      <c r="AI15" s="1200"/>
    </row>
    <row r="16" spans="1:35" ht="24.95" customHeight="1">
      <c r="A16" s="49" t="s">
        <v>134</v>
      </c>
      <c r="B16" s="1186"/>
      <c r="C16" s="1186"/>
      <c r="D16" s="1186"/>
      <c r="E16" s="1186"/>
      <c r="F16" s="1186"/>
      <c r="G16" s="1186"/>
      <c r="H16" s="1186"/>
      <c r="I16" s="1186"/>
      <c r="J16" s="1186"/>
      <c r="K16" s="1186"/>
      <c r="L16" s="1186"/>
      <c r="M16" s="1186"/>
      <c r="N16" s="1186"/>
      <c r="O16" s="1186"/>
      <c r="P16" s="1186"/>
      <c r="Q16" s="1186"/>
      <c r="R16" s="1200"/>
      <c r="S16" s="1200"/>
      <c r="T16" s="1200"/>
      <c r="U16" s="1200"/>
      <c r="V16" s="1200"/>
      <c r="W16" s="1200"/>
      <c r="X16" s="1200"/>
      <c r="Y16" s="1200"/>
      <c r="Z16" s="1200"/>
      <c r="AA16" s="1200"/>
      <c r="AB16" s="1200"/>
      <c r="AC16" s="1200"/>
      <c r="AD16" s="1200"/>
      <c r="AE16" s="1200"/>
      <c r="AF16" s="1200"/>
      <c r="AG16" s="1200"/>
      <c r="AH16" s="1200"/>
      <c r="AI16" s="1200"/>
    </row>
    <row r="17" spans="1:35" ht="24.95" customHeight="1">
      <c r="A17" s="49" t="s">
        <v>133</v>
      </c>
      <c r="B17" s="1186"/>
      <c r="C17" s="1186"/>
      <c r="D17" s="1186"/>
      <c r="E17" s="1186"/>
      <c r="F17" s="1186"/>
      <c r="G17" s="1186"/>
      <c r="H17" s="1186"/>
      <c r="I17" s="1186"/>
      <c r="J17" s="1186"/>
      <c r="K17" s="1186"/>
      <c r="L17" s="1186"/>
      <c r="M17" s="1186"/>
      <c r="N17" s="1186"/>
      <c r="O17" s="1186"/>
      <c r="P17" s="1186"/>
      <c r="Q17" s="1186"/>
      <c r="R17" s="1200"/>
      <c r="S17" s="1200"/>
      <c r="T17" s="1200"/>
      <c r="U17" s="1200"/>
      <c r="V17" s="1200"/>
      <c r="W17" s="1200"/>
      <c r="X17" s="1200"/>
      <c r="Y17" s="1200"/>
      <c r="Z17" s="1200"/>
      <c r="AA17" s="1200"/>
      <c r="AB17" s="1200"/>
      <c r="AC17" s="1200"/>
      <c r="AD17" s="1200"/>
      <c r="AE17" s="1200"/>
      <c r="AF17" s="1200"/>
      <c r="AG17" s="1200"/>
      <c r="AH17" s="1200"/>
      <c r="AI17" s="1200"/>
    </row>
    <row r="18" spans="1:35" ht="24.95" customHeight="1">
      <c r="A18" s="49" t="s">
        <v>132</v>
      </c>
      <c r="B18" s="1186"/>
      <c r="C18" s="1186"/>
      <c r="D18" s="1186"/>
      <c r="E18" s="1186"/>
      <c r="F18" s="1186"/>
      <c r="G18" s="1186"/>
      <c r="H18" s="1186"/>
      <c r="I18" s="1186"/>
      <c r="J18" s="1186"/>
      <c r="K18" s="1186"/>
      <c r="L18" s="1186"/>
      <c r="M18" s="1186"/>
      <c r="N18" s="1186"/>
      <c r="O18" s="1186"/>
      <c r="P18" s="1186"/>
      <c r="Q18" s="1186"/>
      <c r="R18" s="1200"/>
      <c r="S18" s="1200"/>
      <c r="T18" s="1200"/>
      <c r="U18" s="1200"/>
      <c r="V18" s="1200"/>
      <c r="W18" s="1200"/>
      <c r="X18" s="1200"/>
      <c r="Y18" s="1200"/>
      <c r="Z18" s="1200"/>
      <c r="AA18" s="1200"/>
      <c r="AB18" s="1200"/>
      <c r="AC18" s="1200"/>
      <c r="AD18" s="1200"/>
      <c r="AE18" s="1200"/>
      <c r="AF18" s="1200"/>
      <c r="AG18" s="1200"/>
      <c r="AH18" s="1200"/>
      <c r="AI18" s="1200"/>
    </row>
    <row r="19" spans="1:35" ht="24.95" customHeight="1">
      <c r="A19" s="49" t="s">
        <v>131</v>
      </c>
      <c r="B19" s="1186"/>
      <c r="C19" s="1186"/>
      <c r="D19" s="1186"/>
      <c r="E19" s="1186"/>
      <c r="F19" s="1186"/>
      <c r="G19" s="1186"/>
      <c r="H19" s="1186"/>
      <c r="I19" s="1186"/>
      <c r="J19" s="1186"/>
      <c r="K19" s="1186"/>
      <c r="L19" s="1186"/>
      <c r="M19" s="1186"/>
      <c r="N19" s="1186"/>
      <c r="O19" s="1186"/>
      <c r="P19" s="1186"/>
      <c r="Q19" s="1186"/>
      <c r="R19" s="1200"/>
      <c r="S19" s="1200"/>
      <c r="T19" s="1200"/>
      <c r="U19" s="1200"/>
      <c r="V19" s="1200"/>
      <c r="W19" s="1200"/>
      <c r="X19" s="1200"/>
      <c r="Y19" s="1200"/>
      <c r="Z19" s="1200"/>
      <c r="AA19" s="1200"/>
      <c r="AB19" s="1200"/>
      <c r="AC19" s="1200"/>
      <c r="AD19" s="1200"/>
      <c r="AE19" s="1200"/>
      <c r="AF19" s="1200"/>
      <c r="AG19" s="1200"/>
      <c r="AH19" s="1200"/>
      <c r="AI19" s="1200"/>
    </row>
    <row r="20" spans="1:35" ht="24.95" customHeight="1">
      <c r="A20" s="49" t="s">
        <v>130</v>
      </c>
      <c r="B20" s="1186"/>
      <c r="C20" s="1186"/>
      <c r="D20" s="1186"/>
      <c r="E20" s="1186"/>
      <c r="F20" s="1186"/>
      <c r="G20" s="1186"/>
      <c r="H20" s="1186"/>
      <c r="I20" s="1186"/>
      <c r="J20" s="1186"/>
      <c r="K20" s="1186"/>
      <c r="L20" s="1186"/>
      <c r="M20" s="1186"/>
      <c r="N20" s="1186"/>
      <c r="O20" s="1186"/>
      <c r="P20" s="1186"/>
      <c r="Q20" s="1186"/>
      <c r="R20" s="1200"/>
      <c r="S20" s="1200"/>
      <c r="T20" s="1200"/>
      <c r="U20" s="1200"/>
      <c r="V20" s="1200"/>
      <c r="W20" s="1200"/>
      <c r="X20" s="1200"/>
      <c r="Y20" s="1200"/>
      <c r="Z20" s="1200"/>
      <c r="AA20" s="1200"/>
      <c r="AB20" s="1200"/>
      <c r="AC20" s="1200"/>
      <c r="AD20" s="1200"/>
      <c r="AE20" s="1200"/>
      <c r="AF20" s="1200"/>
      <c r="AG20" s="1200"/>
      <c r="AH20" s="1200"/>
      <c r="AI20" s="1200"/>
    </row>
    <row r="21" spans="1:35" ht="24.95" customHeight="1">
      <c r="A21" s="49" t="s">
        <v>129</v>
      </c>
      <c r="B21" s="1186"/>
      <c r="C21" s="1186"/>
      <c r="D21" s="1186"/>
      <c r="E21" s="1186"/>
      <c r="F21" s="1186"/>
      <c r="G21" s="1186"/>
      <c r="H21" s="1186"/>
      <c r="I21" s="1186"/>
      <c r="J21" s="1186"/>
      <c r="K21" s="1186"/>
      <c r="L21" s="1186"/>
      <c r="M21" s="1186"/>
      <c r="N21" s="1186"/>
      <c r="O21" s="1186"/>
      <c r="P21" s="1186"/>
      <c r="Q21" s="1186"/>
      <c r="R21" s="1200"/>
      <c r="S21" s="1200"/>
      <c r="T21" s="1200"/>
      <c r="U21" s="1200"/>
      <c r="V21" s="1200"/>
      <c r="W21" s="1200"/>
      <c r="X21" s="1200"/>
      <c r="Y21" s="1200"/>
      <c r="Z21" s="1200"/>
      <c r="AA21" s="1200"/>
      <c r="AB21" s="1200"/>
      <c r="AC21" s="1200"/>
      <c r="AD21" s="1200"/>
      <c r="AE21" s="1200"/>
      <c r="AF21" s="1200"/>
      <c r="AG21" s="1200"/>
      <c r="AH21" s="1200"/>
      <c r="AI21" s="1200"/>
    </row>
    <row r="22" spans="1:35" ht="24.95" customHeight="1">
      <c r="A22" s="49" t="s">
        <v>128</v>
      </c>
      <c r="B22" s="1186"/>
      <c r="C22" s="1186"/>
      <c r="D22" s="1186"/>
      <c r="E22" s="1186"/>
      <c r="F22" s="1186"/>
      <c r="G22" s="1186"/>
      <c r="H22" s="1186"/>
      <c r="I22" s="1186"/>
      <c r="J22" s="1186"/>
      <c r="K22" s="1186"/>
      <c r="L22" s="1186"/>
      <c r="M22" s="1186"/>
      <c r="N22" s="1186"/>
      <c r="O22" s="1186"/>
      <c r="P22" s="1186"/>
      <c r="Q22" s="1186"/>
      <c r="R22" s="1200"/>
      <c r="S22" s="1200"/>
      <c r="T22" s="1200"/>
      <c r="U22" s="1200"/>
      <c r="V22" s="1200"/>
      <c r="W22" s="1200"/>
      <c r="X22" s="1200"/>
      <c r="Y22" s="1200"/>
      <c r="Z22" s="1200"/>
      <c r="AA22" s="1200"/>
      <c r="AB22" s="1200"/>
      <c r="AC22" s="1200"/>
      <c r="AD22" s="1200"/>
      <c r="AE22" s="1200"/>
      <c r="AF22" s="1200"/>
      <c r="AG22" s="1200"/>
      <c r="AH22" s="1200"/>
      <c r="AI22" s="1200"/>
    </row>
    <row r="23" spans="1:35" ht="24.95" customHeight="1">
      <c r="A23" s="49" t="s">
        <v>127</v>
      </c>
      <c r="B23" s="1186"/>
      <c r="C23" s="1186"/>
      <c r="D23" s="1186"/>
      <c r="E23" s="1186"/>
      <c r="F23" s="1186"/>
      <c r="G23" s="1186"/>
      <c r="H23" s="1186"/>
      <c r="I23" s="1186"/>
      <c r="J23" s="1186"/>
      <c r="K23" s="1186"/>
      <c r="L23" s="1186"/>
      <c r="M23" s="1186"/>
      <c r="N23" s="1186"/>
      <c r="O23" s="1186"/>
      <c r="P23" s="1186"/>
      <c r="Q23" s="1186"/>
      <c r="R23" s="1200"/>
      <c r="S23" s="1200"/>
      <c r="T23" s="1200"/>
      <c r="U23" s="1200"/>
      <c r="V23" s="1200"/>
      <c r="W23" s="1200"/>
      <c r="X23" s="1200"/>
      <c r="Y23" s="1200"/>
      <c r="Z23" s="1200"/>
      <c r="AA23" s="1200"/>
      <c r="AB23" s="1200"/>
      <c r="AC23" s="1200"/>
      <c r="AD23" s="1200"/>
      <c r="AE23" s="1200"/>
      <c r="AF23" s="1200"/>
      <c r="AG23" s="1200"/>
      <c r="AH23" s="1200"/>
      <c r="AI23" s="1200"/>
    </row>
    <row r="24" spans="1:35" ht="24.95" customHeight="1">
      <c r="A24" s="49" t="s">
        <v>126</v>
      </c>
      <c r="B24" s="1186"/>
      <c r="C24" s="1186"/>
      <c r="D24" s="1186"/>
      <c r="E24" s="1186"/>
      <c r="F24" s="1186"/>
      <c r="G24" s="1186"/>
      <c r="H24" s="1186"/>
      <c r="I24" s="1186"/>
      <c r="J24" s="1186"/>
      <c r="K24" s="1186"/>
      <c r="L24" s="1186"/>
      <c r="M24" s="1186"/>
      <c r="N24" s="1186"/>
      <c r="O24" s="1186"/>
      <c r="P24" s="1186"/>
      <c r="Q24" s="1186"/>
      <c r="R24" s="1200"/>
      <c r="S24" s="1200"/>
      <c r="T24" s="1200"/>
      <c r="U24" s="1200"/>
      <c r="V24" s="1200"/>
      <c r="W24" s="1200"/>
      <c r="X24" s="1200"/>
      <c r="Y24" s="1200"/>
      <c r="Z24" s="1200"/>
      <c r="AA24" s="1200"/>
      <c r="AB24" s="1200"/>
      <c r="AC24" s="1200"/>
      <c r="AD24" s="1200"/>
      <c r="AE24" s="1200"/>
      <c r="AF24" s="1200"/>
      <c r="AG24" s="1200"/>
      <c r="AH24" s="1200"/>
      <c r="AI24" s="1200"/>
    </row>
    <row r="25" spans="1:35" ht="24.95" customHeight="1">
      <c r="A25" s="49" t="s">
        <v>125</v>
      </c>
      <c r="B25" s="1186"/>
      <c r="C25" s="1186"/>
      <c r="D25" s="1186"/>
      <c r="E25" s="1186"/>
      <c r="F25" s="1186"/>
      <c r="G25" s="1186"/>
      <c r="H25" s="1186"/>
      <c r="I25" s="1186"/>
      <c r="J25" s="1186"/>
      <c r="K25" s="1186"/>
      <c r="L25" s="1186"/>
      <c r="M25" s="1186"/>
      <c r="N25" s="1186"/>
      <c r="O25" s="1186"/>
      <c r="P25" s="1186"/>
      <c r="Q25" s="1186"/>
      <c r="R25" s="1200"/>
      <c r="S25" s="1200"/>
      <c r="T25" s="1200"/>
      <c r="U25" s="1200"/>
      <c r="V25" s="1200"/>
      <c r="W25" s="1200"/>
      <c r="X25" s="1200"/>
      <c r="Y25" s="1200"/>
      <c r="Z25" s="1200"/>
      <c r="AA25" s="1200"/>
      <c r="AB25" s="1200"/>
      <c r="AC25" s="1200"/>
      <c r="AD25" s="1200"/>
      <c r="AE25" s="1200"/>
      <c r="AF25" s="1200"/>
      <c r="AG25" s="1200"/>
      <c r="AH25" s="1200"/>
      <c r="AI25" s="1200"/>
    </row>
    <row r="26" spans="1:35" ht="24.95" customHeight="1">
      <c r="A26" s="49" t="s">
        <v>124</v>
      </c>
      <c r="B26" s="1186"/>
      <c r="C26" s="1186"/>
      <c r="D26" s="1186"/>
      <c r="E26" s="1186"/>
      <c r="F26" s="1186"/>
      <c r="G26" s="1186"/>
      <c r="H26" s="1186"/>
      <c r="I26" s="1186"/>
      <c r="J26" s="1186"/>
      <c r="K26" s="1186"/>
      <c r="L26" s="1186"/>
      <c r="M26" s="1186"/>
      <c r="N26" s="1186"/>
      <c r="O26" s="1186"/>
      <c r="P26" s="1186"/>
      <c r="Q26" s="1186"/>
      <c r="R26" s="1200"/>
      <c r="S26" s="1200"/>
      <c r="T26" s="1200"/>
      <c r="U26" s="1200"/>
      <c r="V26" s="1200"/>
      <c r="W26" s="1200"/>
      <c r="X26" s="1200"/>
      <c r="Y26" s="1200"/>
      <c r="Z26" s="1200"/>
      <c r="AA26" s="1200"/>
      <c r="AB26" s="1200"/>
      <c r="AC26" s="1200"/>
      <c r="AD26" s="1200"/>
      <c r="AE26" s="1200"/>
      <c r="AF26" s="1200"/>
      <c r="AG26" s="1200"/>
      <c r="AH26" s="1200"/>
      <c r="AI26" s="1200"/>
    </row>
    <row r="27" spans="1:35" ht="24.95" customHeight="1">
      <c r="A27" s="49" t="s">
        <v>123</v>
      </c>
      <c r="B27" s="1186"/>
      <c r="C27" s="1186"/>
      <c r="D27" s="1186"/>
      <c r="E27" s="1186"/>
      <c r="F27" s="1186"/>
      <c r="G27" s="1186"/>
      <c r="H27" s="1186"/>
      <c r="I27" s="1186"/>
      <c r="J27" s="1186"/>
      <c r="K27" s="1186"/>
      <c r="L27" s="1186"/>
      <c r="M27" s="1186"/>
      <c r="N27" s="1186"/>
      <c r="O27" s="1186"/>
      <c r="P27" s="1186"/>
      <c r="Q27" s="1186"/>
      <c r="R27" s="1200"/>
      <c r="S27" s="1200"/>
      <c r="T27" s="1200"/>
      <c r="U27" s="1200"/>
      <c r="V27" s="1200"/>
      <c r="W27" s="1200"/>
      <c r="X27" s="1200"/>
      <c r="Y27" s="1200"/>
      <c r="Z27" s="1200"/>
      <c r="AA27" s="1200"/>
      <c r="AB27" s="1200"/>
      <c r="AC27" s="1200"/>
      <c r="AD27" s="1200"/>
      <c r="AE27" s="1200"/>
      <c r="AF27" s="1200"/>
      <c r="AG27" s="1200"/>
      <c r="AH27" s="1200"/>
      <c r="AI27" s="1200"/>
    </row>
    <row r="28" spans="1:35" ht="24.95" customHeight="1">
      <c r="A28" s="49" t="s">
        <v>122</v>
      </c>
      <c r="B28" s="1186"/>
      <c r="C28" s="1186"/>
      <c r="D28" s="1186"/>
      <c r="E28" s="1186"/>
      <c r="F28" s="1186"/>
      <c r="G28" s="1186"/>
      <c r="H28" s="1186"/>
      <c r="I28" s="1186"/>
      <c r="J28" s="1186"/>
      <c r="K28" s="1186"/>
      <c r="L28" s="1186"/>
      <c r="M28" s="1186"/>
      <c r="N28" s="1186"/>
      <c r="O28" s="1186"/>
      <c r="P28" s="1186"/>
      <c r="Q28" s="1186"/>
      <c r="R28" s="1200"/>
      <c r="S28" s="1200"/>
      <c r="T28" s="1200"/>
      <c r="U28" s="1200"/>
      <c r="V28" s="1200"/>
      <c r="W28" s="1200"/>
      <c r="X28" s="1200"/>
      <c r="Y28" s="1200"/>
      <c r="Z28" s="1200"/>
      <c r="AA28" s="1200"/>
      <c r="AB28" s="1200"/>
      <c r="AC28" s="1200"/>
      <c r="AD28" s="1200"/>
      <c r="AE28" s="1200"/>
      <c r="AF28" s="1200"/>
      <c r="AG28" s="1200"/>
      <c r="AH28" s="1200"/>
      <c r="AI28" s="1200"/>
    </row>
    <row r="29" spans="1:35" ht="24.95" customHeight="1">
      <c r="A29" s="49" t="s">
        <v>121</v>
      </c>
      <c r="B29" s="1186"/>
      <c r="C29" s="1186"/>
      <c r="D29" s="1186"/>
      <c r="E29" s="1186"/>
      <c r="F29" s="1186"/>
      <c r="G29" s="1186"/>
      <c r="H29" s="1186"/>
      <c r="I29" s="1186"/>
      <c r="J29" s="1186"/>
      <c r="K29" s="1186"/>
      <c r="L29" s="1186"/>
      <c r="M29" s="1186"/>
      <c r="N29" s="1186"/>
      <c r="O29" s="1186"/>
      <c r="P29" s="1186"/>
      <c r="Q29" s="1186"/>
      <c r="R29" s="1200"/>
      <c r="S29" s="1200"/>
      <c r="T29" s="1200"/>
      <c r="U29" s="1200"/>
      <c r="V29" s="1200"/>
      <c r="W29" s="1200"/>
      <c r="X29" s="1200"/>
      <c r="Y29" s="1200"/>
      <c r="Z29" s="1200"/>
      <c r="AA29" s="1200"/>
      <c r="AB29" s="1200"/>
      <c r="AC29" s="1200"/>
      <c r="AD29" s="1200"/>
      <c r="AE29" s="1200"/>
      <c r="AF29" s="1200"/>
      <c r="AG29" s="1200"/>
      <c r="AH29" s="1200"/>
      <c r="AI29" s="1200"/>
    </row>
    <row r="30" spans="1:35" ht="24.95" customHeight="1">
      <c r="A30" s="49" t="s">
        <v>120</v>
      </c>
      <c r="B30" s="1186"/>
      <c r="C30" s="1186"/>
      <c r="D30" s="1186"/>
      <c r="E30" s="1186"/>
      <c r="F30" s="1186"/>
      <c r="G30" s="1186"/>
      <c r="H30" s="1186"/>
      <c r="I30" s="1186"/>
      <c r="J30" s="1186"/>
      <c r="K30" s="1186"/>
      <c r="L30" s="1186"/>
      <c r="M30" s="1186"/>
      <c r="N30" s="1186"/>
      <c r="O30" s="1186"/>
      <c r="P30" s="1186"/>
      <c r="Q30" s="1186"/>
      <c r="R30" s="1200"/>
      <c r="S30" s="1200"/>
      <c r="T30" s="1200"/>
      <c r="U30" s="1200"/>
      <c r="V30" s="1200"/>
      <c r="W30" s="1200"/>
      <c r="X30" s="1200"/>
      <c r="Y30" s="1200"/>
      <c r="Z30" s="1200"/>
      <c r="AA30" s="1200"/>
      <c r="AB30" s="1200"/>
      <c r="AC30" s="1200"/>
      <c r="AD30" s="1200"/>
      <c r="AE30" s="1200"/>
      <c r="AF30" s="1200"/>
      <c r="AG30" s="1200"/>
      <c r="AH30" s="1200"/>
      <c r="AI30" s="1200"/>
    </row>
    <row r="31" spans="1:35" ht="24.95" customHeight="1">
      <c r="A31" s="49" t="s">
        <v>119</v>
      </c>
      <c r="B31" s="1186"/>
      <c r="C31" s="1186"/>
      <c r="D31" s="1186"/>
      <c r="E31" s="1186"/>
      <c r="F31" s="1186"/>
      <c r="G31" s="1186"/>
      <c r="H31" s="1186"/>
      <c r="I31" s="1186"/>
      <c r="J31" s="1186"/>
      <c r="K31" s="1186"/>
      <c r="L31" s="1186"/>
      <c r="M31" s="1186"/>
      <c r="N31" s="1186"/>
      <c r="O31" s="1186"/>
      <c r="P31" s="1186"/>
      <c r="Q31" s="1186"/>
      <c r="R31" s="1200"/>
      <c r="S31" s="1200"/>
      <c r="T31" s="1200"/>
      <c r="U31" s="1200"/>
      <c r="V31" s="1200"/>
      <c r="W31" s="1200"/>
      <c r="X31" s="1200"/>
      <c r="Y31" s="1200"/>
      <c r="Z31" s="1200"/>
      <c r="AA31" s="1200"/>
      <c r="AB31" s="1200"/>
      <c r="AC31" s="1200"/>
      <c r="AD31" s="1200"/>
      <c r="AE31" s="1200"/>
      <c r="AF31" s="1200"/>
      <c r="AG31" s="1200"/>
      <c r="AH31" s="1200"/>
      <c r="AI31" s="1200"/>
    </row>
    <row r="32" spans="1:35" ht="24.95" customHeight="1">
      <c r="A32" s="49" t="s">
        <v>118</v>
      </c>
      <c r="B32" s="1186"/>
      <c r="C32" s="1186"/>
      <c r="D32" s="1186"/>
      <c r="E32" s="1186"/>
      <c r="F32" s="1186"/>
      <c r="G32" s="1186"/>
      <c r="H32" s="1186"/>
      <c r="I32" s="1186"/>
      <c r="J32" s="1186"/>
      <c r="K32" s="1186"/>
      <c r="L32" s="1186"/>
      <c r="M32" s="1186"/>
      <c r="N32" s="1186"/>
      <c r="O32" s="1186"/>
      <c r="P32" s="1186"/>
      <c r="Q32" s="1186"/>
      <c r="R32" s="1200"/>
      <c r="S32" s="1200"/>
      <c r="T32" s="1200"/>
      <c r="U32" s="1200"/>
      <c r="V32" s="1200"/>
      <c r="W32" s="1200"/>
      <c r="X32" s="1200"/>
      <c r="Y32" s="1200"/>
      <c r="Z32" s="1200"/>
      <c r="AA32" s="1200"/>
      <c r="AB32" s="1200"/>
      <c r="AC32" s="1200"/>
      <c r="AD32" s="1200"/>
      <c r="AE32" s="1200"/>
      <c r="AF32" s="1200"/>
      <c r="AG32" s="1200"/>
      <c r="AH32" s="1200"/>
      <c r="AI32" s="1200"/>
    </row>
    <row r="33" spans="1:35" ht="24.95" customHeight="1">
      <c r="A33" s="49" t="s">
        <v>117</v>
      </c>
      <c r="B33" s="1186"/>
      <c r="C33" s="1186"/>
      <c r="D33" s="1186"/>
      <c r="E33" s="1186"/>
      <c r="F33" s="1186"/>
      <c r="G33" s="1186"/>
      <c r="H33" s="1186"/>
      <c r="I33" s="1186"/>
      <c r="J33" s="1186"/>
      <c r="K33" s="1186"/>
      <c r="L33" s="1186"/>
      <c r="M33" s="1186"/>
      <c r="N33" s="1186"/>
      <c r="O33" s="1186"/>
      <c r="P33" s="1186"/>
      <c r="Q33" s="1186"/>
      <c r="R33" s="1200"/>
      <c r="S33" s="1200"/>
      <c r="T33" s="1200"/>
      <c r="U33" s="1200"/>
      <c r="V33" s="1200"/>
      <c r="W33" s="1200"/>
      <c r="X33" s="1200"/>
      <c r="Y33" s="1200"/>
      <c r="Z33" s="1200"/>
      <c r="AA33" s="1200"/>
      <c r="AB33" s="1200"/>
      <c r="AC33" s="1200"/>
      <c r="AD33" s="1200"/>
      <c r="AE33" s="1200"/>
      <c r="AF33" s="1200"/>
      <c r="AG33" s="1200"/>
      <c r="AH33" s="1200"/>
      <c r="AI33" s="1200"/>
    </row>
    <row r="34" spans="1:35" ht="24.95" customHeight="1">
      <c r="A34" s="49" t="s">
        <v>116</v>
      </c>
      <c r="B34" s="1186"/>
      <c r="C34" s="1186"/>
      <c r="D34" s="1186"/>
      <c r="E34" s="1186"/>
      <c r="F34" s="1186"/>
      <c r="G34" s="1186"/>
      <c r="H34" s="1186"/>
      <c r="I34" s="1186"/>
      <c r="J34" s="1186"/>
      <c r="K34" s="1186"/>
      <c r="L34" s="1186"/>
      <c r="M34" s="1186"/>
      <c r="N34" s="1186"/>
      <c r="O34" s="1186"/>
      <c r="P34" s="1186"/>
      <c r="Q34" s="1186"/>
      <c r="R34" s="1200"/>
      <c r="S34" s="1200"/>
      <c r="T34" s="1200"/>
      <c r="U34" s="1200"/>
      <c r="V34" s="1200"/>
      <c r="W34" s="1200"/>
      <c r="X34" s="1200"/>
      <c r="Y34" s="1200"/>
      <c r="Z34" s="1200"/>
      <c r="AA34" s="1200"/>
      <c r="AB34" s="1200"/>
      <c r="AC34" s="1200"/>
      <c r="AD34" s="1200"/>
      <c r="AE34" s="1200"/>
      <c r="AF34" s="1200"/>
      <c r="AG34" s="1200"/>
      <c r="AH34" s="1200"/>
      <c r="AI34" s="1200"/>
    </row>
    <row r="35" spans="1:35" ht="24.95" customHeight="1">
      <c r="R35" s="811" t="s">
        <v>793</v>
      </c>
      <c r="S35" s="811"/>
      <c r="T35" s="811"/>
      <c r="U35" s="811"/>
      <c r="V35" s="811"/>
      <c r="W35" s="811"/>
      <c r="X35" s="811"/>
      <c r="Y35" s="811"/>
      <c r="Z35" s="811"/>
      <c r="AA35" s="811"/>
      <c r="AB35" s="811"/>
      <c r="AC35" s="811"/>
      <c r="AD35" s="811"/>
      <c r="AE35" s="811"/>
      <c r="AF35" s="811"/>
      <c r="AG35" s="811"/>
      <c r="AH35" s="811"/>
      <c r="AI35" s="811"/>
    </row>
  </sheetData>
  <sheetProtection algorithmName="SHA-512" hashValue="eqWk2nHaJ1ptZdSTEqqpDDcK3QxldKTkAdrgRNou4Uif8SR591WD4RGUjhDNbsWsXfs4ZxeiHRqu0TtUpxPwlA==" saltValue="nRWZCZumO0pY9Tmoo7C5VA==" spinCount="100000" sheet="1" objects="1" scenarios="1"/>
  <mergeCells count="130">
    <mergeCell ref="R35:AI35"/>
    <mergeCell ref="B33:I33"/>
    <mergeCell ref="J33:Q33"/>
    <mergeCell ref="R33:AA33"/>
    <mergeCell ref="AB33:AI33"/>
    <mergeCell ref="B34:I34"/>
    <mergeCell ref="J34:Q34"/>
    <mergeCell ref="R34:AA34"/>
    <mergeCell ref="AB34:AI34"/>
    <mergeCell ref="B31:I31"/>
    <mergeCell ref="J31:Q31"/>
    <mergeCell ref="R31:AA31"/>
    <mergeCell ref="AB31:AI31"/>
    <mergeCell ref="B32:I32"/>
    <mergeCell ref="J32:Q32"/>
    <mergeCell ref="R32:AA32"/>
    <mergeCell ref="AB32:AI32"/>
    <mergeCell ref="B29:I29"/>
    <mergeCell ref="J29:Q29"/>
    <mergeCell ref="R29:AA29"/>
    <mergeCell ref="AB29:AI29"/>
    <mergeCell ref="B30:I30"/>
    <mergeCell ref="J30:Q30"/>
    <mergeCell ref="R30:AA30"/>
    <mergeCell ref="AB30:AI30"/>
    <mergeCell ref="B27:I27"/>
    <mergeCell ref="J27:Q27"/>
    <mergeCell ref="R27:AA27"/>
    <mergeCell ref="AB27:AI27"/>
    <mergeCell ref="B28:I28"/>
    <mergeCell ref="J28:Q28"/>
    <mergeCell ref="R28:AA28"/>
    <mergeCell ref="AB28:AI28"/>
    <mergeCell ref="B25:I25"/>
    <mergeCell ref="J25:Q25"/>
    <mergeCell ref="R25:AA25"/>
    <mergeCell ref="AB25:AI25"/>
    <mergeCell ref="B26:I26"/>
    <mergeCell ref="J26:Q26"/>
    <mergeCell ref="R26:AA26"/>
    <mergeCell ref="AB26:AI26"/>
    <mergeCell ref="B23:I23"/>
    <mergeCell ref="J23:Q23"/>
    <mergeCell ref="R23:AA23"/>
    <mergeCell ref="AB23:AI23"/>
    <mergeCell ref="B24:I24"/>
    <mergeCell ref="J24:Q24"/>
    <mergeCell ref="R24:AA24"/>
    <mergeCell ref="AB24:AI24"/>
    <mergeCell ref="B21:I21"/>
    <mergeCell ref="J21:Q21"/>
    <mergeCell ref="R21:AA21"/>
    <mergeCell ref="AB21:AI21"/>
    <mergeCell ref="B22:I22"/>
    <mergeCell ref="J22:Q22"/>
    <mergeCell ref="R22:AA22"/>
    <mergeCell ref="AB22:AI22"/>
    <mergeCell ref="B19:I19"/>
    <mergeCell ref="J19:Q19"/>
    <mergeCell ref="R19:AA19"/>
    <mergeCell ref="AB19:AI19"/>
    <mergeCell ref="B20:I20"/>
    <mergeCell ref="J20:Q20"/>
    <mergeCell ref="R20:AA20"/>
    <mergeCell ref="AB20:AI20"/>
    <mergeCell ref="B17:I17"/>
    <mergeCell ref="J17:Q17"/>
    <mergeCell ref="R17:AA17"/>
    <mergeCell ref="AB17:AI17"/>
    <mergeCell ref="B18:I18"/>
    <mergeCell ref="J18:Q18"/>
    <mergeCell ref="R18:AA18"/>
    <mergeCell ref="AB18:AI18"/>
    <mergeCell ref="B15:I15"/>
    <mergeCell ref="J15:Q15"/>
    <mergeCell ref="R15:AA15"/>
    <mergeCell ref="AB15:AI15"/>
    <mergeCell ref="B16:I16"/>
    <mergeCell ref="J16:Q16"/>
    <mergeCell ref="R16:AA16"/>
    <mergeCell ref="AB16:AI16"/>
    <mergeCell ref="B13:I13"/>
    <mergeCell ref="J13:Q13"/>
    <mergeCell ref="R13:AA13"/>
    <mergeCell ref="AB13:AI13"/>
    <mergeCell ref="B14:I14"/>
    <mergeCell ref="J14:Q14"/>
    <mergeCell ref="R14:AA14"/>
    <mergeCell ref="AB14:AI14"/>
    <mergeCell ref="B11:I11"/>
    <mergeCell ref="J11:Q11"/>
    <mergeCell ref="R11:AA11"/>
    <mergeCell ref="AB11:AI11"/>
    <mergeCell ref="B12:I12"/>
    <mergeCell ref="J12:Q12"/>
    <mergeCell ref="R12:AA12"/>
    <mergeCell ref="AB12:AI12"/>
    <mergeCell ref="B9:I9"/>
    <mergeCell ref="J9:Q9"/>
    <mergeCell ref="R9:AA9"/>
    <mergeCell ref="AB9:AI9"/>
    <mergeCell ref="B10:I10"/>
    <mergeCell ref="J10:Q10"/>
    <mergeCell ref="R10:AA10"/>
    <mergeCell ref="AB10:AI10"/>
    <mergeCell ref="B7:I7"/>
    <mergeCell ref="J7:Q7"/>
    <mergeCell ref="R7:AA7"/>
    <mergeCell ref="AB7:AI7"/>
    <mergeCell ref="B8:I8"/>
    <mergeCell ref="J8:Q8"/>
    <mergeCell ref="R8:AA8"/>
    <mergeCell ref="AB8:AI8"/>
    <mergeCell ref="B5:I5"/>
    <mergeCell ref="J5:Q5"/>
    <mergeCell ref="R5:AA5"/>
    <mergeCell ref="AB5:AI5"/>
    <mergeCell ref="B6:I6"/>
    <mergeCell ref="J6:Q6"/>
    <mergeCell ref="R6:AA6"/>
    <mergeCell ref="AB6:AI6"/>
    <mergeCell ref="B1:J1"/>
    <mergeCell ref="B3:I3"/>
    <mergeCell ref="J3:Q3"/>
    <mergeCell ref="R3:AA3"/>
    <mergeCell ref="AB3:AI3"/>
    <mergeCell ref="B4:I4"/>
    <mergeCell ref="J4:Q4"/>
    <mergeCell ref="R4:AA4"/>
    <mergeCell ref="AB4:AI4"/>
  </mergeCells>
  <phoneticPr fontId="52"/>
  <hyperlinks>
    <hyperlink ref="R35:AI35" r:id="rId1" display="追創留学(誠実の本で、新たな未来を拓く)" xr:uid="{B159D7D6-3CEF-4470-944C-57A53375D95E}"/>
  </hyperlinks>
  <printOptions horizontalCentered="1"/>
  <pageMargins left="0.19685039370078741" right="0.19685039370078741" top="0.39370078740157483" bottom="0.19685039370078741" header="0.31496062992125984" footer="0.31496062992125984"/>
  <pageSetup paperSize="9"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T87"/>
  <sheetViews>
    <sheetView showGridLines="0" workbookViewId="0">
      <selection activeCell="G5" sqref="G5:J5"/>
    </sheetView>
  </sheetViews>
  <sheetFormatPr defaultColWidth="2.625" defaultRowHeight="9.9499999999999993" customHeight="1"/>
  <cols>
    <col min="1" max="1" width="3.625" style="1" customWidth="1"/>
    <col min="2" max="17" width="2.625" style="2"/>
    <col min="18" max="18" width="2.625" style="2" customWidth="1"/>
    <col min="19" max="26" width="2.625" style="2"/>
    <col min="27" max="27" width="2.625" style="2" customWidth="1"/>
    <col min="28" max="34" width="2.625" style="2"/>
    <col min="35" max="35" width="2.625" style="2" customWidth="1"/>
    <col min="36" max="40" width="2.625" style="2"/>
    <col min="41" max="41" width="2.625" style="123"/>
    <col min="42" max="16384" width="2.625" style="2"/>
  </cols>
  <sheetData>
    <row r="1" spans="1:41" ht="3" customHeight="1"/>
    <row r="2" spans="1:41" ht="24.95" customHeight="1">
      <c r="A2" s="754" t="s">
        <v>171</v>
      </c>
      <c r="B2" s="754"/>
      <c r="C2" s="754"/>
      <c r="D2" s="754"/>
      <c r="E2" s="754"/>
      <c r="F2" s="754"/>
      <c r="G2" s="754"/>
      <c r="H2" s="754"/>
      <c r="I2" s="754"/>
      <c r="J2" s="754"/>
      <c r="K2" s="754"/>
      <c r="L2" s="754"/>
      <c r="M2" s="754"/>
      <c r="N2" s="754"/>
      <c r="O2" s="754"/>
      <c r="P2" s="754"/>
      <c r="Q2" s="754"/>
      <c r="R2" s="754"/>
      <c r="S2" s="754"/>
      <c r="T2" s="754"/>
      <c r="U2" s="754"/>
      <c r="V2" s="754"/>
      <c r="W2" s="754"/>
      <c r="X2" s="754"/>
      <c r="Y2" s="754"/>
      <c r="Z2" s="754"/>
      <c r="AA2" s="754"/>
      <c r="AB2" s="754"/>
      <c r="AC2" s="754"/>
      <c r="AD2" s="754"/>
      <c r="AE2" s="754"/>
      <c r="AF2" s="754"/>
      <c r="AG2" s="754"/>
      <c r="AH2" s="754"/>
      <c r="AI2" s="754"/>
      <c r="AO2" s="124"/>
    </row>
    <row r="3" spans="1:41" ht="14.1" customHeight="1">
      <c r="A3" s="755" t="s">
        <v>172</v>
      </c>
      <c r="B3" s="755"/>
      <c r="C3" s="755"/>
      <c r="D3" s="755"/>
      <c r="E3" s="755"/>
      <c r="F3" s="755"/>
      <c r="G3" s="755"/>
      <c r="H3" s="755"/>
      <c r="I3" s="755"/>
      <c r="J3" s="755"/>
      <c r="K3" s="755"/>
      <c r="L3" s="755"/>
      <c r="M3" s="755"/>
      <c r="N3" s="755"/>
      <c r="O3" s="755"/>
      <c r="P3" s="755"/>
      <c r="Q3" s="755"/>
      <c r="R3" s="755"/>
      <c r="S3" s="755"/>
      <c r="T3" s="755"/>
      <c r="U3" s="755"/>
      <c r="V3" s="755"/>
      <c r="W3" s="755"/>
      <c r="X3" s="755"/>
      <c r="Y3" s="755"/>
      <c r="Z3" s="755"/>
      <c r="AA3" s="755"/>
      <c r="AB3" s="755"/>
      <c r="AC3" s="755"/>
      <c r="AD3" s="755"/>
      <c r="AE3" s="755"/>
      <c r="AF3" s="755"/>
      <c r="AG3" s="755"/>
      <c r="AH3" s="755"/>
      <c r="AI3" s="755"/>
    </row>
    <row r="4" spans="1:41" ht="3" customHeight="1">
      <c r="AO4" s="124"/>
    </row>
    <row r="5" spans="1:41" ht="18" customHeight="1">
      <c r="A5" s="6" t="s">
        <v>28</v>
      </c>
      <c r="B5" s="756" t="s">
        <v>162</v>
      </c>
      <c r="C5" s="756"/>
      <c r="D5" s="756"/>
      <c r="E5" s="756"/>
      <c r="F5" s="756"/>
      <c r="G5" s="766" t="str">
        <f>IF(Application!G14="","",Application!G14)</f>
        <v>中国</v>
      </c>
      <c r="H5" s="764"/>
      <c r="I5" s="764"/>
      <c r="J5" s="764"/>
      <c r="K5" s="4"/>
      <c r="L5" s="765" t="s">
        <v>255</v>
      </c>
      <c r="M5" s="765"/>
      <c r="N5" s="765"/>
      <c r="O5" s="765"/>
      <c r="P5" s="767" t="str">
        <f>IF(OR(Application!G11="",Application!P11=""),"",Application!G11&amp;"　"&amp;Application!P11)</f>
        <v>LI　ZHUICHUANG</v>
      </c>
      <c r="Q5" s="767"/>
      <c r="R5" s="767"/>
      <c r="S5" s="767"/>
      <c r="T5" s="767"/>
      <c r="U5" s="767"/>
      <c r="V5" s="767"/>
      <c r="W5" s="767"/>
      <c r="X5" s="767"/>
      <c r="Y5" s="765" t="s">
        <v>173</v>
      </c>
      <c r="Z5" s="765"/>
      <c r="AA5" s="765"/>
      <c r="AB5" s="765"/>
      <c r="AC5" s="765"/>
      <c r="AD5" s="765"/>
      <c r="AE5" s="765"/>
      <c r="AF5" s="764" t="str">
        <f>IF(OR(Application!G12="",Application!P12=""),"",Application!G12&amp;Application!P12)</f>
        <v>李追创</v>
      </c>
      <c r="AG5" s="764"/>
      <c r="AH5" s="764"/>
      <c r="AI5" s="764"/>
    </row>
    <row r="6" spans="1:41" ht="3" customHeight="1">
      <c r="A6" s="6"/>
      <c r="AO6" s="124"/>
    </row>
    <row r="7" spans="1:41" ht="18" customHeight="1">
      <c r="A7" s="6" t="s">
        <v>29</v>
      </c>
      <c r="B7" s="757" t="s">
        <v>166</v>
      </c>
      <c r="C7" s="757"/>
      <c r="D7" s="757"/>
      <c r="E7" s="31" t="str">
        <f>Application!Y21</f>
        <v>■</v>
      </c>
      <c r="F7" s="9" t="s">
        <v>95</v>
      </c>
      <c r="H7" s="31" t="str">
        <f>Application!AB21</f>
        <v>□</v>
      </c>
      <c r="I7" s="9" t="s">
        <v>163</v>
      </c>
      <c r="J7" s="58"/>
      <c r="K7" s="759" t="s">
        <v>167</v>
      </c>
      <c r="L7" s="759"/>
      <c r="M7" s="759"/>
      <c r="N7" s="759"/>
      <c r="O7" s="759"/>
      <c r="P7" s="760">
        <f>IF(Application!G20="　年　　　月　　　日　","",Application!G20)</f>
        <v>36881</v>
      </c>
      <c r="Q7" s="760"/>
      <c r="R7" s="760"/>
      <c r="S7" s="760"/>
      <c r="T7" s="760"/>
      <c r="U7" s="760"/>
      <c r="V7" s="91"/>
      <c r="W7" s="762" t="s">
        <v>168</v>
      </c>
      <c r="X7" s="762"/>
      <c r="Y7" s="762"/>
      <c r="Z7" s="762"/>
      <c r="AA7" s="764" t="str">
        <f>IF(Application!L14="","",Application!L14)</f>
        <v>广东省　广州市</v>
      </c>
      <c r="AB7" s="764"/>
      <c r="AC7" s="764"/>
      <c r="AD7" s="764"/>
      <c r="AE7" s="764"/>
      <c r="AF7" s="764"/>
      <c r="AG7" s="764"/>
      <c r="AH7" s="764"/>
      <c r="AI7" s="764"/>
      <c r="AJ7" s="58"/>
    </row>
    <row r="8" spans="1:41" s="53" customFormat="1" ht="12" customHeight="1">
      <c r="A8" s="51"/>
      <c r="B8" s="758" t="s">
        <v>170</v>
      </c>
      <c r="C8" s="758"/>
      <c r="D8" s="758"/>
      <c r="F8" s="55" t="s">
        <v>165</v>
      </c>
      <c r="G8" s="55"/>
      <c r="H8" s="52" t="s">
        <v>164</v>
      </c>
      <c r="I8" s="52"/>
      <c r="J8" s="55"/>
      <c r="K8" s="761" t="s">
        <v>190</v>
      </c>
      <c r="L8" s="761"/>
      <c r="M8" s="761"/>
      <c r="N8" s="761"/>
      <c r="O8" s="761"/>
      <c r="P8" s="55"/>
      <c r="Q8" s="55"/>
      <c r="R8" s="55"/>
      <c r="S8" s="55"/>
      <c r="T8" s="52"/>
      <c r="U8" s="52"/>
      <c r="V8" s="55"/>
      <c r="W8" s="758" t="s">
        <v>169</v>
      </c>
      <c r="X8" s="758"/>
      <c r="Y8" s="758"/>
      <c r="Z8" s="758"/>
      <c r="AA8" s="52"/>
      <c r="AB8" s="52"/>
      <c r="AC8" s="52"/>
      <c r="AD8" s="55"/>
      <c r="AE8" s="55"/>
      <c r="AF8" s="55"/>
      <c r="AG8" s="55"/>
      <c r="AH8" s="55"/>
      <c r="AI8" s="55"/>
      <c r="AJ8" s="55"/>
      <c r="AO8" s="125"/>
    </row>
    <row r="9" spans="1:41" s="53" customFormat="1" ht="3" customHeight="1">
      <c r="A9" s="51"/>
      <c r="B9" s="52"/>
      <c r="C9" s="52"/>
      <c r="D9" s="52"/>
      <c r="F9" s="55"/>
      <c r="G9" s="55"/>
      <c r="H9" s="52"/>
      <c r="I9" s="52"/>
      <c r="J9" s="55"/>
      <c r="K9" s="55"/>
      <c r="L9" s="55"/>
      <c r="M9" s="55"/>
      <c r="N9" s="55"/>
      <c r="O9" s="55"/>
      <c r="P9" s="55"/>
      <c r="Q9" s="55"/>
      <c r="R9" s="55"/>
      <c r="S9" s="55"/>
      <c r="T9" s="52"/>
      <c r="U9" s="52"/>
      <c r="V9" s="55"/>
      <c r="W9" s="52"/>
      <c r="X9" s="52"/>
      <c r="Y9" s="52"/>
      <c r="Z9" s="52"/>
      <c r="AA9" s="52"/>
      <c r="AB9" s="52"/>
      <c r="AC9" s="52"/>
      <c r="AD9" s="55"/>
      <c r="AE9" s="55"/>
      <c r="AF9" s="55"/>
      <c r="AG9" s="55"/>
      <c r="AH9" s="55"/>
      <c r="AI9" s="55"/>
      <c r="AJ9" s="55"/>
      <c r="AO9" s="125"/>
    </row>
    <row r="10" spans="1:41" ht="18" customHeight="1">
      <c r="A10" s="6" t="s">
        <v>30</v>
      </c>
      <c r="B10" s="756" t="s">
        <v>256</v>
      </c>
      <c r="C10" s="756"/>
      <c r="D10" s="756"/>
      <c r="E10" s="756"/>
      <c r="F10" s="756"/>
      <c r="G10" s="756"/>
      <c r="H10" s="756"/>
      <c r="I10" s="756"/>
      <c r="J10" s="756"/>
      <c r="K10" s="756"/>
      <c r="L10" s="807" t="str">
        <f>IF(Application!G24="","",Application!G24)</f>
        <v>广东省广州市白云区华山街道8号10栋503室</v>
      </c>
      <c r="M10" s="807"/>
      <c r="N10" s="807"/>
      <c r="O10" s="807"/>
      <c r="P10" s="807"/>
      <c r="Q10" s="807"/>
      <c r="R10" s="807"/>
      <c r="S10" s="807"/>
      <c r="T10" s="807"/>
      <c r="U10" s="807"/>
      <c r="V10" s="807"/>
      <c r="W10" s="807"/>
      <c r="X10" s="807"/>
      <c r="Y10" s="807"/>
      <c r="Z10" s="807"/>
      <c r="AA10" s="807"/>
      <c r="AB10" s="807"/>
      <c r="AC10" s="807"/>
      <c r="AD10" s="807"/>
      <c r="AE10" s="807"/>
      <c r="AF10" s="807"/>
      <c r="AG10" s="807"/>
      <c r="AH10" s="807"/>
      <c r="AI10" s="807"/>
    </row>
    <row r="11" spans="1:41" ht="18" customHeight="1">
      <c r="A11" s="6"/>
      <c r="B11" s="756" t="s">
        <v>191</v>
      </c>
      <c r="C11" s="756"/>
      <c r="D11" s="756"/>
      <c r="E11" s="756"/>
      <c r="F11" s="756"/>
      <c r="G11" s="756"/>
      <c r="H11" s="756"/>
      <c r="I11" s="807" t="str">
        <f>IF(Application!G28="","",Application!G28)</f>
        <v>上海市临港新城沪城环路999号上海海洋大学男生公寓5栋606室</v>
      </c>
      <c r="J11" s="807"/>
      <c r="K11" s="807"/>
      <c r="L11" s="807"/>
      <c r="M11" s="807"/>
      <c r="N11" s="807"/>
      <c r="O11" s="807"/>
      <c r="P11" s="807"/>
      <c r="Q11" s="807"/>
      <c r="R11" s="807"/>
      <c r="S11" s="807"/>
      <c r="T11" s="807"/>
      <c r="U11" s="807"/>
      <c r="V11" s="807"/>
      <c r="W11" s="807"/>
      <c r="X11" s="807"/>
      <c r="Y11" s="807"/>
      <c r="Z11" s="807"/>
      <c r="AA11" s="807"/>
      <c r="AB11" s="807"/>
      <c r="AC11" s="807"/>
      <c r="AD11" s="807"/>
      <c r="AE11" s="807"/>
      <c r="AF11" s="807"/>
      <c r="AG11" s="807"/>
      <c r="AH11" s="807"/>
      <c r="AI11" s="807"/>
    </row>
    <row r="12" spans="1:41" ht="3" customHeight="1">
      <c r="AO12" s="124"/>
    </row>
    <row r="13" spans="1:41" ht="18" customHeight="1">
      <c r="A13" s="6" t="s">
        <v>31</v>
      </c>
      <c r="B13" s="756" t="s">
        <v>192</v>
      </c>
      <c r="C13" s="756"/>
      <c r="D13" s="756"/>
      <c r="E13" s="756"/>
      <c r="F13" s="756"/>
      <c r="G13" s="756"/>
      <c r="H13" s="31" t="str">
        <f>Application!R21</f>
        <v>□</v>
      </c>
      <c r="I13" s="28" t="s">
        <v>80</v>
      </c>
      <c r="J13" s="56" t="s">
        <v>82</v>
      </c>
      <c r="K13" s="9"/>
      <c r="L13" s="31" t="str">
        <f>Application!U21</f>
        <v>■</v>
      </c>
      <c r="M13" s="28" t="s">
        <v>81</v>
      </c>
      <c r="N13" s="56" t="s">
        <v>83</v>
      </c>
      <c r="P13" s="808" t="s">
        <v>193</v>
      </c>
      <c r="Q13" s="808"/>
      <c r="R13" s="808"/>
      <c r="S13" s="808"/>
      <c r="T13" s="808"/>
      <c r="U13" s="808"/>
      <c r="V13" s="808"/>
      <c r="W13" s="808"/>
      <c r="X13" s="808"/>
      <c r="Y13" s="764" t="str">
        <f>IF(H13="■","配偶者氏名記入","")</f>
        <v/>
      </c>
      <c r="Z13" s="764"/>
      <c r="AA13" s="764"/>
      <c r="AB13" s="764"/>
      <c r="AC13" s="764"/>
      <c r="AD13" s="764"/>
      <c r="AE13" s="764"/>
      <c r="AF13" s="764"/>
      <c r="AG13" s="764"/>
      <c r="AH13" s="764"/>
      <c r="AI13" s="76" t="s">
        <v>32</v>
      </c>
      <c r="AO13" s="124"/>
    </row>
    <row r="14" spans="1:41" ht="12" hidden="1" customHeight="1">
      <c r="B14" s="752"/>
      <c r="C14" s="752"/>
      <c r="D14" s="752"/>
      <c r="E14" s="752"/>
      <c r="F14" s="752"/>
      <c r="I14" s="20"/>
      <c r="K14" s="26"/>
      <c r="L14" s="26"/>
      <c r="P14" s="752"/>
      <c r="Q14" s="752"/>
      <c r="R14" s="752"/>
      <c r="S14" s="752"/>
      <c r="T14" s="752"/>
      <c r="AO14" s="124"/>
    </row>
    <row r="15" spans="1:41" ht="3" customHeight="1">
      <c r="AO15" s="124"/>
    </row>
    <row r="16" spans="1:41" ht="18" customHeight="1">
      <c r="A16" s="6" t="s">
        <v>33</v>
      </c>
      <c r="B16" s="22" t="s">
        <v>202</v>
      </c>
      <c r="C16" s="9"/>
      <c r="D16" s="9"/>
      <c r="E16" s="9"/>
      <c r="F16" s="9"/>
      <c r="G16" s="9"/>
      <c r="H16" s="9"/>
      <c r="I16" s="9"/>
      <c r="J16" s="9"/>
      <c r="K16" s="9"/>
      <c r="L16" s="9"/>
      <c r="M16" s="9"/>
      <c r="AO16" s="126"/>
    </row>
    <row r="17" spans="1:46" ht="3" customHeight="1">
      <c r="AO17" s="124"/>
    </row>
    <row r="18" spans="1:46" ht="18" customHeight="1">
      <c r="B18" s="805" t="s">
        <v>182</v>
      </c>
      <c r="C18" s="778"/>
      <c r="D18" s="778"/>
      <c r="E18" s="778"/>
      <c r="F18" s="805" t="s">
        <v>184</v>
      </c>
      <c r="G18" s="778"/>
      <c r="H18" s="778"/>
      <c r="I18" s="778"/>
      <c r="J18" s="779"/>
      <c r="K18" s="809" t="s">
        <v>161</v>
      </c>
      <c r="L18" s="809"/>
      <c r="M18" s="809"/>
      <c r="N18" s="810"/>
      <c r="O18" s="806" t="s">
        <v>48</v>
      </c>
      <c r="P18" s="806"/>
      <c r="Q18" s="806"/>
      <c r="R18" s="806"/>
      <c r="S18" s="806"/>
      <c r="T18" s="806"/>
      <c r="U18" s="806" t="s">
        <v>181</v>
      </c>
      <c r="V18" s="806"/>
      <c r="W18" s="806"/>
      <c r="X18" s="806"/>
      <c r="Y18" s="806"/>
      <c r="Z18" s="806"/>
      <c r="AA18" s="806"/>
      <c r="AB18" s="806"/>
      <c r="AC18" s="806"/>
      <c r="AD18" s="806"/>
      <c r="AE18" s="806"/>
      <c r="AF18" s="806"/>
      <c r="AG18" s="806"/>
      <c r="AH18" s="806"/>
      <c r="AI18" s="806"/>
      <c r="AO18" s="126"/>
    </row>
    <row r="19" spans="1:46" ht="12" customHeight="1">
      <c r="B19" s="794" t="s">
        <v>183</v>
      </c>
      <c r="C19" s="783"/>
      <c r="D19" s="783"/>
      <c r="E19" s="783"/>
      <c r="F19" s="794" t="s">
        <v>185</v>
      </c>
      <c r="G19" s="783"/>
      <c r="H19" s="783"/>
      <c r="I19" s="783"/>
      <c r="J19" s="784"/>
      <c r="K19" s="783" t="s">
        <v>203</v>
      </c>
      <c r="L19" s="783"/>
      <c r="M19" s="783"/>
      <c r="N19" s="784"/>
      <c r="O19" s="763" t="s">
        <v>49</v>
      </c>
      <c r="P19" s="763"/>
      <c r="Q19" s="763"/>
      <c r="R19" s="763"/>
      <c r="S19" s="763"/>
      <c r="T19" s="763"/>
      <c r="U19" s="763" t="s">
        <v>35</v>
      </c>
      <c r="V19" s="763"/>
      <c r="W19" s="763"/>
      <c r="X19" s="763"/>
      <c r="Y19" s="763"/>
      <c r="Z19" s="763"/>
      <c r="AA19" s="763"/>
      <c r="AB19" s="763"/>
      <c r="AC19" s="763"/>
      <c r="AD19" s="763"/>
      <c r="AE19" s="763"/>
      <c r="AF19" s="763"/>
      <c r="AG19" s="763"/>
      <c r="AH19" s="763"/>
      <c r="AI19" s="763"/>
      <c r="AO19" s="124"/>
    </row>
    <row r="20" spans="1:46" ht="27.95" customHeight="1">
      <c r="B20" s="54" t="s">
        <v>186</v>
      </c>
      <c r="C20" s="802" t="s">
        <v>187</v>
      </c>
      <c r="D20" s="803"/>
      <c r="E20" s="804"/>
      <c r="F20" s="798" t="str">
        <f>IF(Application!B82="","",Application!B82)</f>
        <v>李国栋</v>
      </c>
      <c r="G20" s="799"/>
      <c r="H20" s="799"/>
      <c r="I20" s="799"/>
      <c r="J20" s="800"/>
      <c r="K20" s="750">
        <f>IF(Application!H82="","",Application!H82)</f>
        <v>24734</v>
      </c>
      <c r="L20" s="750"/>
      <c r="M20" s="750"/>
      <c r="N20" s="751"/>
      <c r="O20" s="798" t="str">
        <f>IF(Application!K82="","",Application!K82)</f>
        <v>职员</v>
      </c>
      <c r="P20" s="799"/>
      <c r="Q20" s="799"/>
      <c r="R20" s="799"/>
      <c r="S20" s="799"/>
      <c r="T20" s="800"/>
      <c r="U20" s="801" t="str">
        <f>IF(Application!P82="","",Application!P82)</f>
        <v>广东省广州市白云区华山街道8号10栋503室</v>
      </c>
      <c r="V20" s="801"/>
      <c r="W20" s="801"/>
      <c r="X20" s="801"/>
      <c r="Y20" s="801"/>
      <c r="Z20" s="801"/>
      <c r="AA20" s="801"/>
      <c r="AB20" s="801"/>
      <c r="AC20" s="801"/>
      <c r="AD20" s="801"/>
      <c r="AE20" s="801"/>
      <c r="AF20" s="801"/>
      <c r="AG20" s="801"/>
      <c r="AH20" s="801"/>
      <c r="AI20" s="801"/>
      <c r="AO20" s="122"/>
    </row>
    <row r="21" spans="1:46" ht="27.95" customHeight="1">
      <c r="B21" s="54" t="s">
        <v>188</v>
      </c>
      <c r="C21" s="802" t="s">
        <v>189</v>
      </c>
      <c r="D21" s="803"/>
      <c r="E21" s="804"/>
      <c r="F21" s="798" t="str">
        <f>IF(Application!B83="","",Application!B83)</f>
        <v>陈宝仪</v>
      </c>
      <c r="G21" s="799"/>
      <c r="H21" s="799"/>
      <c r="I21" s="799"/>
      <c r="J21" s="800"/>
      <c r="K21" s="750">
        <f>IF(Application!H83="","",Application!H83)</f>
        <v>24811</v>
      </c>
      <c r="L21" s="750"/>
      <c r="M21" s="750"/>
      <c r="N21" s="751"/>
      <c r="O21" s="798" t="str">
        <f>IF(Application!K83="","",Application!K83)</f>
        <v>人事部经理</v>
      </c>
      <c r="P21" s="799"/>
      <c r="Q21" s="799"/>
      <c r="R21" s="799"/>
      <c r="S21" s="799"/>
      <c r="T21" s="800"/>
      <c r="U21" s="801" t="str">
        <f>IF(Application!P83="","",Application!P83)</f>
        <v>广东省广州市白云区华山街道8号10栋503室</v>
      </c>
      <c r="V21" s="801"/>
      <c r="W21" s="801"/>
      <c r="X21" s="801"/>
      <c r="Y21" s="801"/>
      <c r="Z21" s="801"/>
      <c r="AA21" s="801"/>
      <c r="AB21" s="801"/>
      <c r="AC21" s="801"/>
      <c r="AD21" s="801"/>
      <c r="AE21" s="801"/>
      <c r="AF21" s="801"/>
      <c r="AG21" s="801"/>
      <c r="AH21" s="801"/>
      <c r="AI21" s="801"/>
      <c r="AO21" s="124"/>
    </row>
    <row r="22" spans="1:46" ht="24.95" customHeight="1">
      <c r="B22" s="74"/>
      <c r="C22" s="799" t="str">
        <f>IF(Application!F84="","",Application!F84)</f>
        <v>弟</v>
      </c>
      <c r="D22" s="799"/>
      <c r="E22" s="799"/>
      <c r="F22" s="798" t="str">
        <f>IF(Application!B84="","",Application!B84)</f>
        <v>李池</v>
      </c>
      <c r="G22" s="799"/>
      <c r="H22" s="799"/>
      <c r="I22" s="799"/>
      <c r="J22" s="800"/>
      <c r="K22" s="750">
        <f>IF(Application!H84="","",Application!H84)</f>
        <v>38026</v>
      </c>
      <c r="L22" s="750"/>
      <c r="M22" s="750"/>
      <c r="N22" s="751"/>
      <c r="O22" s="798" t="str">
        <f>IF(Application!K84="","",Application!K84)</f>
        <v>学生</v>
      </c>
      <c r="P22" s="799"/>
      <c r="Q22" s="799"/>
      <c r="R22" s="799"/>
      <c r="S22" s="799"/>
      <c r="T22" s="800"/>
      <c r="U22" s="801" t="str">
        <f>IF(Application!P84="","",Application!P84)</f>
        <v>广东省广州市白云区华山街道8号10栋503室</v>
      </c>
      <c r="V22" s="801"/>
      <c r="W22" s="801"/>
      <c r="X22" s="801"/>
      <c r="Y22" s="801"/>
      <c r="Z22" s="801"/>
      <c r="AA22" s="801"/>
      <c r="AB22" s="801"/>
      <c r="AC22" s="801"/>
      <c r="AD22" s="801"/>
      <c r="AE22" s="801"/>
      <c r="AF22" s="801"/>
      <c r="AG22" s="801"/>
      <c r="AH22" s="801"/>
      <c r="AI22" s="801"/>
      <c r="AO22" s="124"/>
    </row>
    <row r="23" spans="1:46" ht="24.95" customHeight="1">
      <c r="B23" s="74"/>
      <c r="C23" s="799" t="str">
        <f>IF(Application!F85="","",Application!F85)</f>
        <v/>
      </c>
      <c r="D23" s="799"/>
      <c r="E23" s="799"/>
      <c r="F23" s="798" t="str">
        <f>IF(Application!B85="","",Application!B85)</f>
        <v/>
      </c>
      <c r="G23" s="799"/>
      <c r="H23" s="799"/>
      <c r="I23" s="799"/>
      <c r="J23" s="800"/>
      <c r="K23" s="750" t="str">
        <f>IF(Application!H85="","",Application!H85)</f>
        <v/>
      </c>
      <c r="L23" s="750"/>
      <c r="M23" s="750"/>
      <c r="N23" s="751"/>
      <c r="O23" s="798" t="str">
        <f>IF(Application!K85="","",Application!K85)</f>
        <v/>
      </c>
      <c r="P23" s="799"/>
      <c r="Q23" s="799"/>
      <c r="R23" s="799"/>
      <c r="S23" s="799"/>
      <c r="T23" s="800"/>
      <c r="U23" s="801" t="str">
        <f>IF(Application!P85="","",Application!P85)</f>
        <v/>
      </c>
      <c r="V23" s="801"/>
      <c r="W23" s="801"/>
      <c r="X23" s="801"/>
      <c r="Y23" s="801"/>
      <c r="Z23" s="801"/>
      <c r="AA23" s="801"/>
      <c r="AB23" s="801"/>
      <c r="AC23" s="801"/>
      <c r="AD23" s="801"/>
      <c r="AE23" s="801"/>
      <c r="AF23" s="801"/>
      <c r="AG23" s="801"/>
      <c r="AH23" s="801"/>
      <c r="AI23" s="801"/>
      <c r="AO23" s="124"/>
    </row>
    <row r="24" spans="1:46" ht="24.95" customHeight="1">
      <c r="B24" s="74"/>
      <c r="C24" s="799" t="str">
        <f>IF(Application!F86="","",Application!F86)</f>
        <v/>
      </c>
      <c r="D24" s="799"/>
      <c r="E24" s="799"/>
      <c r="F24" s="798" t="str">
        <f>IF(Application!B86="","",Application!B86)</f>
        <v/>
      </c>
      <c r="G24" s="799"/>
      <c r="H24" s="799"/>
      <c r="I24" s="799"/>
      <c r="J24" s="800"/>
      <c r="K24" s="750" t="str">
        <f>IF(Application!H86="","",Application!H86)</f>
        <v/>
      </c>
      <c r="L24" s="750"/>
      <c r="M24" s="750"/>
      <c r="N24" s="751"/>
      <c r="O24" s="798" t="str">
        <f>IF(Application!K86="","",Application!K86)</f>
        <v/>
      </c>
      <c r="P24" s="799"/>
      <c r="Q24" s="799"/>
      <c r="R24" s="799"/>
      <c r="S24" s="799"/>
      <c r="T24" s="800"/>
      <c r="U24" s="801" t="str">
        <f>IF(Application!P86="","",Application!P86)</f>
        <v/>
      </c>
      <c r="V24" s="801"/>
      <c r="W24" s="801"/>
      <c r="X24" s="801"/>
      <c r="Y24" s="801"/>
      <c r="Z24" s="801"/>
      <c r="AA24" s="801"/>
      <c r="AB24" s="801"/>
      <c r="AC24" s="801"/>
      <c r="AD24" s="801"/>
      <c r="AE24" s="801"/>
      <c r="AF24" s="801"/>
      <c r="AG24" s="801"/>
      <c r="AH24" s="801"/>
      <c r="AI24" s="801"/>
      <c r="AO24" s="124"/>
    </row>
    <row r="25" spans="1:46" ht="3" customHeight="1">
      <c r="B25" s="59"/>
      <c r="C25" s="60"/>
      <c r="D25" s="60"/>
      <c r="E25" s="60"/>
      <c r="F25" s="60"/>
      <c r="G25" s="60"/>
      <c r="H25" s="60"/>
      <c r="I25" s="60"/>
      <c r="J25" s="60"/>
      <c r="K25" s="61"/>
      <c r="L25" s="62"/>
      <c r="M25" s="62"/>
      <c r="N25" s="62"/>
      <c r="O25" s="63"/>
      <c r="P25" s="64"/>
      <c r="Q25" s="64"/>
      <c r="R25" s="64"/>
      <c r="S25" s="64"/>
      <c r="T25" s="64"/>
      <c r="U25" s="65"/>
      <c r="V25" s="65"/>
      <c r="W25" s="65"/>
      <c r="X25" s="65"/>
      <c r="Y25" s="65"/>
      <c r="Z25" s="65"/>
      <c r="AA25" s="65"/>
      <c r="AB25" s="65"/>
      <c r="AC25" s="65"/>
      <c r="AD25" s="65"/>
      <c r="AE25" s="65"/>
      <c r="AF25" s="65"/>
      <c r="AG25" s="65"/>
      <c r="AH25" s="65"/>
      <c r="AI25" s="65"/>
      <c r="AO25" s="124"/>
    </row>
    <row r="26" spans="1:46" ht="18" customHeight="1">
      <c r="A26" s="6" t="s">
        <v>36</v>
      </c>
      <c r="B26" s="22" t="s">
        <v>194</v>
      </c>
      <c r="C26" s="9"/>
      <c r="D26" s="9"/>
      <c r="E26" s="9"/>
      <c r="F26" s="9"/>
      <c r="G26" s="9"/>
      <c r="H26" s="9"/>
      <c r="I26" s="9"/>
      <c r="J26" s="9"/>
      <c r="K26" s="9"/>
      <c r="L26" s="9"/>
      <c r="M26" s="9"/>
      <c r="N26" s="9"/>
      <c r="O26" s="9"/>
      <c r="P26" s="9"/>
      <c r="Q26" s="9"/>
      <c r="R26" s="9"/>
      <c r="S26" s="9"/>
      <c r="AO26" s="124"/>
    </row>
    <row r="27" spans="1:46" ht="12" hidden="1" customHeight="1">
      <c r="B27" s="752"/>
      <c r="C27" s="752"/>
      <c r="D27" s="752"/>
      <c r="E27" s="752"/>
      <c r="H27" s="753"/>
      <c r="I27" s="753"/>
      <c r="J27" s="753"/>
      <c r="K27" s="753"/>
      <c r="L27" s="753"/>
      <c r="M27" s="753"/>
      <c r="N27" s="753"/>
      <c r="O27" s="753"/>
      <c r="P27" s="753"/>
      <c r="Q27" s="753"/>
    </row>
    <row r="28" spans="1:46" ht="3" customHeight="1"/>
    <row r="29" spans="1:46" ht="18" customHeight="1">
      <c r="B29" s="791" t="s">
        <v>34</v>
      </c>
      <c r="C29" s="792"/>
      <c r="D29" s="792"/>
      <c r="E29" s="792"/>
      <c r="F29" s="792"/>
      <c r="G29" s="792"/>
      <c r="H29" s="792"/>
      <c r="I29" s="792"/>
      <c r="J29" s="792"/>
      <c r="K29" s="793"/>
      <c r="L29" s="778" t="s">
        <v>176</v>
      </c>
      <c r="M29" s="778"/>
      <c r="N29" s="778"/>
      <c r="O29" s="778"/>
      <c r="P29" s="778"/>
      <c r="Q29" s="778"/>
      <c r="R29" s="778"/>
      <c r="S29" s="778"/>
      <c r="T29" s="778"/>
      <c r="U29" s="778"/>
      <c r="V29" s="778"/>
      <c r="W29" s="778"/>
      <c r="X29" s="778"/>
      <c r="Y29" s="778"/>
      <c r="Z29" s="778"/>
      <c r="AA29" s="779"/>
      <c r="AB29" s="780" t="s">
        <v>175</v>
      </c>
      <c r="AC29" s="781"/>
      <c r="AD29" s="781"/>
      <c r="AE29" s="782"/>
      <c r="AF29" s="780" t="s">
        <v>174</v>
      </c>
      <c r="AG29" s="781"/>
      <c r="AH29" s="781"/>
      <c r="AI29" s="782"/>
    </row>
    <row r="30" spans="1:46" ht="12" customHeight="1">
      <c r="B30" s="785" t="s">
        <v>720</v>
      </c>
      <c r="C30" s="786"/>
      <c r="D30" s="786"/>
      <c r="E30" s="786"/>
      <c r="F30" s="786"/>
      <c r="G30" s="786"/>
      <c r="H30" s="786"/>
      <c r="I30" s="786"/>
      <c r="J30" s="786"/>
      <c r="K30" s="787"/>
      <c r="L30" s="783" t="s">
        <v>177</v>
      </c>
      <c r="M30" s="783"/>
      <c r="N30" s="783"/>
      <c r="O30" s="783"/>
      <c r="P30" s="783"/>
      <c r="Q30" s="783"/>
      <c r="R30" s="783"/>
      <c r="S30" s="783"/>
      <c r="T30" s="783"/>
      <c r="U30" s="783"/>
      <c r="V30" s="783"/>
      <c r="W30" s="783"/>
      <c r="X30" s="783"/>
      <c r="Y30" s="783"/>
      <c r="Z30" s="783"/>
      <c r="AA30" s="784"/>
      <c r="AB30" s="794" t="s">
        <v>195</v>
      </c>
      <c r="AC30" s="783"/>
      <c r="AD30" s="783"/>
      <c r="AE30" s="784"/>
      <c r="AF30" s="794" t="s">
        <v>196</v>
      </c>
      <c r="AG30" s="783"/>
      <c r="AH30" s="783"/>
      <c r="AI30" s="784"/>
    </row>
    <row r="31" spans="1:46" ht="20.100000000000001" customHeight="1">
      <c r="B31" s="772" t="str">
        <f>IF(Application!P36="","",Application!P36)</f>
        <v>广州市白云区京溪小学</v>
      </c>
      <c r="C31" s="773"/>
      <c r="D31" s="773"/>
      <c r="E31" s="773"/>
      <c r="F31" s="773"/>
      <c r="G31" s="773"/>
      <c r="H31" s="773"/>
      <c r="I31" s="773"/>
      <c r="J31" s="773"/>
      <c r="K31" s="774"/>
      <c r="L31" s="773" t="str">
        <f>IF(Application!P38="","",Application!P38)</f>
        <v>广东省广州市广州大道北京溪西路13号</v>
      </c>
      <c r="M31" s="773"/>
      <c r="N31" s="773"/>
      <c r="O31" s="773"/>
      <c r="P31" s="773"/>
      <c r="Q31" s="773"/>
      <c r="R31" s="773"/>
      <c r="S31" s="773"/>
      <c r="T31" s="773"/>
      <c r="U31" s="773"/>
      <c r="V31" s="773"/>
      <c r="W31" s="773"/>
      <c r="X31" s="773"/>
      <c r="Y31" s="773"/>
      <c r="Z31" s="773"/>
      <c r="AA31" s="774"/>
      <c r="AB31" s="769">
        <f>IF(Application!G36="年　　月　　日","",Application!G36)</f>
        <v>39326</v>
      </c>
      <c r="AC31" s="770"/>
      <c r="AD31" s="770"/>
      <c r="AE31" s="771"/>
      <c r="AF31" s="769">
        <f>IF(Application!G38="年　　月　　日","",Application!G38)</f>
        <v>41456</v>
      </c>
      <c r="AG31" s="770"/>
      <c r="AH31" s="770"/>
      <c r="AI31" s="771"/>
      <c r="AK31" s="768" t="str">
        <f t="shared" ref="AK31:AK36" ca="1" si="0">IF(OR(AF31="",AB31=""),"",IF(OR(CELL("type", AB31)&lt;&gt;"v",CELL("type", AF31)&lt;&gt;"v"),"",YEAR(AF31)-YEAR(AB31)&amp;"年制"))</f>
        <v>6年制</v>
      </c>
      <c r="AL31" s="768"/>
      <c r="AM31" s="768"/>
      <c r="AN31" s="768"/>
      <c r="AO31" s="768"/>
      <c r="AP31" s="768"/>
      <c r="AQ31" s="768"/>
      <c r="AR31" s="768"/>
      <c r="AS31" s="768"/>
      <c r="AT31" s="768"/>
    </row>
    <row r="32" spans="1:46" ht="20.100000000000001" customHeight="1">
      <c r="B32" s="772" t="str">
        <f>IF(Application!P40="","",Application!P40)</f>
        <v>广州市白云区培英实验中学</v>
      </c>
      <c r="C32" s="773"/>
      <c r="D32" s="773"/>
      <c r="E32" s="773"/>
      <c r="F32" s="773"/>
      <c r="G32" s="773"/>
      <c r="H32" s="773"/>
      <c r="I32" s="773"/>
      <c r="J32" s="773"/>
      <c r="K32" s="774"/>
      <c r="L32" s="773" t="str">
        <f>IF(Application!P42="","",Application!P42)</f>
        <v>广东省广州市天河区华美路63号</v>
      </c>
      <c r="M32" s="773"/>
      <c r="N32" s="773"/>
      <c r="O32" s="773"/>
      <c r="P32" s="773"/>
      <c r="Q32" s="773"/>
      <c r="R32" s="773"/>
      <c r="S32" s="773"/>
      <c r="T32" s="773"/>
      <c r="U32" s="773"/>
      <c r="V32" s="773"/>
      <c r="W32" s="773"/>
      <c r="X32" s="773"/>
      <c r="Y32" s="773"/>
      <c r="Z32" s="773"/>
      <c r="AA32" s="774"/>
      <c r="AB32" s="769">
        <f>IF(Application!G40="年　　月　　日","",Application!G40)</f>
        <v>41518</v>
      </c>
      <c r="AC32" s="770"/>
      <c r="AD32" s="770"/>
      <c r="AE32" s="771"/>
      <c r="AF32" s="769">
        <f>IF(Application!G42="年　　月　　日","",Application!G42)</f>
        <v>42551</v>
      </c>
      <c r="AG32" s="770"/>
      <c r="AH32" s="770"/>
      <c r="AI32" s="771"/>
      <c r="AK32" s="768" t="str">
        <f t="shared" ca="1" si="0"/>
        <v>3年制</v>
      </c>
      <c r="AL32" s="768"/>
      <c r="AM32" s="768"/>
      <c r="AN32" s="768"/>
      <c r="AO32" s="768"/>
      <c r="AP32" s="768"/>
      <c r="AQ32" s="768"/>
      <c r="AR32" s="768"/>
      <c r="AS32" s="768"/>
      <c r="AT32" s="768"/>
    </row>
    <row r="33" spans="1:46" ht="20.100000000000001" customHeight="1">
      <c r="B33" s="772" t="str">
        <f>IF(Application!P44="","",Application!P44)</f>
        <v>广州中学</v>
      </c>
      <c r="C33" s="773"/>
      <c r="D33" s="773"/>
      <c r="E33" s="773"/>
      <c r="F33" s="773"/>
      <c r="G33" s="773"/>
      <c r="H33" s="773"/>
      <c r="I33" s="773"/>
      <c r="J33" s="773"/>
      <c r="K33" s="774"/>
      <c r="L33" s="773" t="str">
        <f>IF(Application!P46="","",Application!P46)</f>
        <v>广东省广州市天河区华美路63号</v>
      </c>
      <c r="M33" s="773"/>
      <c r="N33" s="773"/>
      <c r="O33" s="773"/>
      <c r="P33" s="773"/>
      <c r="Q33" s="773"/>
      <c r="R33" s="773"/>
      <c r="S33" s="773"/>
      <c r="T33" s="773"/>
      <c r="U33" s="773"/>
      <c r="V33" s="773"/>
      <c r="W33" s="773"/>
      <c r="X33" s="773"/>
      <c r="Y33" s="773"/>
      <c r="Z33" s="773"/>
      <c r="AA33" s="774"/>
      <c r="AB33" s="769">
        <f>IF(Application!G44="年　　月　　日","",Application!G44)</f>
        <v>42614</v>
      </c>
      <c r="AC33" s="770"/>
      <c r="AD33" s="770"/>
      <c r="AE33" s="771"/>
      <c r="AF33" s="769">
        <f>IF(Application!G46="年　　月　　日","",Application!G46)</f>
        <v>43646</v>
      </c>
      <c r="AG33" s="770"/>
      <c r="AH33" s="770"/>
      <c r="AI33" s="771"/>
      <c r="AK33" s="768" t="str">
        <f t="shared" ca="1" si="0"/>
        <v>3年制</v>
      </c>
      <c r="AL33" s="768"/>
      <c r="AM33" s="768"/>
      <c r="AN33" s="768"/>
      <c r="AO33" s="768"/>
      <c r="AP33" s="768"/>
      <c r="AQ33" s="768"/>
      <c r="AR33" s="768"/>
      <c r="AS33" s="768"/>
      <c r="AT33" s="768"/>
    </row>
    <row r="34" spans="1:46" ht="20.100000000000001" customHeight="1">
      <c r="B34" s="772" t="str">
        <f>IF(Application!P48="","",Application!P48)</f>
        <v>上海海洋大学</v>
      </c>
      <c r="C34" s="773"/>
      <c r="D34" s="773"/>
      <c r="E34" s="773"/>
      <c r="F34" s="773"/>
      <c r="G34" s="773"/>
      <c r="H34" s="773"/>
      <c r="I34" s="773"/>
      <c r="J34" s="773"/>
      <c r="K34" s="774"/>
      <c r="L34" s="773" t="str">
        <f>IF(Application!P50="","",Application!P50)</f>
        <v>上海市临港新城沪城环路999号</v>
      </c>
      <c r="M34" s="773"/>
      <c r="N34" s="773"/>
      <c r="O34" s="773"/>
      <c r="P34" s="773"/>
      <c r="Q34" s="773"/>
      <c r="R34" s="773"/>
      <c r="S34" s="773"/>
      <c r="T34" s="773"/>
      <c r="U34" s="773"/>
      <c r="V34" s="773"/>
      <c r="W34" s="773"/>
      <c r="X34" s="773"/>
      <c r="Y34" s="773"/>
      <c r="Z34" s="773"/>
      <c r="AA34" s="774"/>
      <c r="AB34" s="769">
        <f>IF(Application!G48="年　　月　　日","",Application!G48)</f>
        <v>43709</v>
      </c>
      <c r="AC34" s="770"/>
      <c r="AD34" s="770"/>
      <c r="AE34" s="771"/>
      <c r="AF34" s="769">
        <f>IF(Application!G50="年　　月　　日","",Application!G50)</f>
        <v>45108</v>
      </c>
      <c r="AG34" s="770"/>
      <c r="AH34" s="770"/>
      <c r="AI34" s="771"/>
      <c r="AK34" s="768" t="str">
        <f t="shared" ca="1" si="0"/>
        <v>4年制</v>
      </c>
      <c r="AL34" s="768"/>
      <c r="AM34" s="768"/>
      <c r="AN34" s="768"/>
      <c r="AO34" s="768"/>
      <c r="AP34" s="768"/>
      <c r="AQ34" s="768"/>
      <c r="AR34" s="768"/>
      <c r="AS34" s="768"/>
      <c r="AT34" s="768"/>
    </row>
    <row r="35" spans="1:46" ht="20.100000000000001" customHeight="1">
      <c r="B35" s="772" t="str">
        <f>IF(Application!P52="","",Application!P52)</f>
        <v/>
      </c>
      <c r="C35" s="773"/>
      <c r="D35" s="773"/>
      <c r="E35" s="773"/>
      <c r="F35" s="773"/>
      <c r="G35" s="773"/>
      <c r="H35" s="773"/>
      <c r="I35" s="773"/>
      <c r="J35" s="773"/>
      <c r="K35" s="774"/>
      <c r="L35" s="773" t="str">
        <f>IF(Application!P54="","",Application!P54)</f>
        <v/>
      </c>
      <c r="M35" s="773"/>
      <c r="N35" s="773"/>
      <c r="O35" s="773"/>
      <c r="P35" s="773"/>
      <c r="Q35" s="773"/>
      <c r="R35" s="773"/>
      <c r="S35" s="773"/>
      <c r="T35" s="773"/>
      <c r="U35" s="773"/>
      <c r="V35" s="773"/>
      <c r="W35" s="773"/>
      <c r="X35" s="773"/>
      <c r="Y35" s="773"/>
      <c r="Z35" s="773"/>
      <c r="AA35" s="774"/>
      <c r="AB35" s="769" t="str">
        <f>IF(Application!G52="年　　月　　日","",Application!G52)</f>
        <v/>
      </c>
      <c r="AC35" s="770"/>
      <c r="AD35" s="770"/>
      <c r="AE35" s="771"/>
      <c r="AF35" s="769" t="str">
        <f>IF(Application!G54="年　　月　　日","",Application!G54)</f>
        <v/>
      </c>
      <c r="AG35" s="770"/>
      <c r="AH35" s="770"/>
      <c r="AI35" s="771"/>
      <c r="AK35" s="768" t="str">
        <f t="shared" ca="1" si="0"/>
        <v/>
      </c>
      <c r="AL35" s="768"/>
      <c r="AM35" s="768"/>
      <c r="AN35" s="768"/>
      <c r="AO35" s="768"/>
      <c r="AP35" s="768"/>
      <c r="AQ35" s="768"/>
      <c r="AR35" s="768"/>
      <c r="AS35" s="768"/>
      <c r="AT35" s="768"/>
    </row>
    <row r="36" spans="1:46" ht="20.100000000000001" customHeight="1">
      <c r="B36" s="772"/>
      <c r="C36" s="773"/>
      <c r="D36" s="773"/>
      <c r="E36" s="773"/>
      <c r="F36" s="773"/>
      <c r="G36" s="773"/>
      <c r="H36" s="773"/>
      <c r="I36" s="773"/>
      <c r="J36" s="773"/>
      <c r="K36" s="774"/>
      <c r="L36" s="773"/>
      <c r="M36" s="773"/>
      <c r="N36" s="773"/>
      <c r="O36" s="773"/>
      <c r="P36" s="773"/>
      <c r="Q36" s="773"/>
      <c r="R36" s="773"/>
      <c r="S36" s="773"/>
      <c r="T36" s="773"/>
      <c r="U36" s="773"/>
      <c r="V36" s="773"/>
      <c r="W36" s="773"/>
      <c r="X36" s="773"/>
      <c r="Y36" s="773"/>
      <c r="Z36" s="773"/>
      <c r="AA36" s="774"/>
      <c r="AB36" s="769"/>
      <c r="AC36" s="770"/>
      <c r="AD36" s="770"/>
      <c r="AE36" s="771"/>
      <c r="AF36" s="769"/>
      <c r="AG36" s="770"/>
      <c r="AH36" s="770"/>
      <c r="AI36" s="771"/>
      <c r="AK36" s="768" t="str">
        <f t="shared" ca="1" si="0"/>
        <v/>
      </c>
      <c r="AL36" s="768"/>
      <c r="AM36" s="768"/>
      <c r="AN36" s="768"/>
      <c r="AO36" s="768"/>
      <c r="AP36" s="768"/>
      <c r="AQ36" s="768"/>
      <c r="AR36" s="768"/>
      <c r="AS36" s="768"/>
      <c r="AT36" s="768"/>
    </row>
    <row r="37" spans="1:46" ht="20.100000000000001" hidden="1" customHeight="1">
      <c r="B37" s="788"/>
      <c r="C37" s="789"/>
      <c r="D37" s="789"/>
      <c r="E37" s="789"/>
      <c r="F37" s="789"/>
      <c r="G37" s="789"/>
      <c r="H37" s="789"/>
      <c r="I37" s="789"/>
      <c r="J37" s="789"/>
      <c r="K37" s="790"/>
      <c r="L37" s="789"/>
      <c r="M37" s="789"/>
      <c r="N37" s="789"/>
      <c r="O37" s="789"/>
      <c r="P37" s="789"/>
      <c r="Q37" s="789"/>
      <c r="R37" s="789"/>
      <c r="S37" s="789"/>
      <c r="T37" s="789"/>
      <c r="U37" s="789"/>
      <c r="V37" s="789"/>
      <c r="W37" s="789"/>
      <c r="X37" s="789"/>
      <c r="Y37" s="789"/>
      <c r="Z37" s="789"/>
      <c r="AA37" s="790"/>
      <c r="AB37" s="775"/>
      <c r="AC37" s="776"/>
      <c r="AD37" s="776"/>
      <c r="AE37" s="777"/>
      <c r="AF37" s="775"/>
      <c r="AG37" s="776"/>
      <c r="AH37" s="776"/>
      <c r="AI37" s="777"/>
      <c r="AK37" s="40"/>
      <c r="AL37" s="40"/>
      <c r="AM37" s="40"/>
      <c r="AN37" s="40"/>
      <c r="AO37" s="127"/>
      <c r="AP37" s="40"/>
      <c r="AQ37" s="40"/>
      <c r="AR37" s="40"/>
      <c r="AS37" s="40"/>
      <c r="AT37" s="40"/>
    </row>
    <row r="38" spans="1:46" ht="3" customHeight="1"/>
    <row r="39" spans="1:46" ht="18" customHeight="1">
      <c r="A39" s="6" t="s">
        <v>37</v>
      </c>
      <c r="B39" s="22" t="s">
        <v>205</v>
      </c>
      <c r="C39" s="9"/>
      <c r="D39" s="9"/>
      <c r="E39" s="9"/>
      <c r="F39" s="9"/>
      <c r="G39" s="9"/>
      <c r="H39" s="9"/>
      <c r="I39" s="9"/>
      <c r="J39" s="9"/>
      <c r="K39" s="9"/>
      <c r="L39" s="9"/>
      <c r="M39" s="9"/>
    </row>
    <row r="40" spans="1:46" ht="3" customHeight="1"/>
    <row r="41" spans="1:46" ht="18" customHeight="1">
      <c r="B41" s="791" t="s">
        <v>34</v>
      </c>
      <c r="C41" s="792"/>
      <c r="D41" s="792"/>
      <c r="E41" s="792"/>
      <c r="F41" s="792"/>
      <c r="G41" s="792"/>
      <c r="H41" s="792"/>
      <c r="I41" s="792"/>
      <c r="J41" s="792"/>
      <c r="K41" s="793"/>
      <c r="L41" s="778" t="s">
        <v>176</v>
      </c>
      <c r="M41" s="778"/>
      <c r="N41" s="778"/>
      <c r="O41" s="778"/>
      <c r="P41" s="778"/>
      <c r="Q41" s="778"/>
      <c r="R41" s="778"/>
      <c r="S41" s="778"/>
      <c r="T41" s="778"/>
      <c r="U41" s="778"/>
      <c r="V41" s="778"/>
      <c r="W41" s="778"/>
      <c r="X41" s="778"/>
      <c r="Y41" s="778"/>
      <c r="Z41" s="778"/>
      <c r="AA41" s="779"/>
      <c r="AB41" s="780" t="s">
        <v>175</v>
      </c>
      <c r="AC41" s="781"/>
      <c r="AD41" s="781"/>
      <c r="AE41" s="782"/>
      <c r="AF41" s="780" t="s">
        <v>174</v>
      </c>
      <c r="AG41" s="781"/>
      <c r="AH41" s="781"/>
      <c r="AI41" s="782"/>
      <c r="AO41" s="124"/>
    </row>
    <row r="42" spans="1:46" ht="12" customHeight="1">
      <c r="B42" s="785" t="s">
        <v>720</v>
      </c>
      <c r="C42" s="786"/>
      <c r="D42" s="786"/>
      <c r="E42" s="786"/>
      <c r="F42" s="786"/>
      <c r="G42" s="786"/>
      <c r="H42" s="786"/>
      <c r="I42" s="786"/>
      <c r="J42" s="786"/>
      <c r="K42" s="787"/>
      <c r="L42" s="783" t="s">
        <v>177</v>
      </c>
      <c r="M42" s="783"/>
      <c r="N42" s="783"/>
      <c r="O42" s="783"/>
      <c r="P42" s="783"/>
      <c r="Q42" s="783"/>
      <c r="R42" s="783"/>
      <c r="S42" s="783"/>
      <c r="T42" s="783"/>
      <c r="U42" s="783"/>
      <c r="V42" s="783"/>
      <c r="W42" s="783"/>
      <c r="X42" s="783"/>
      <c r="Y42" s="783"/>
      <c r="Z42" s="783"/>
      <c r="AA42" s="784"/>
      <c r="AB42" s="794" t="s">
        <v>195</v>
      </c>
      <c r="AC42" s="783"/>
      <c r="AD42" s="783"/>
      <c r="AE42" s="784"/>
      <c r="AF42" s="794" t="s">
        <v>196</v>
      </c>
      <c r="AG42" s="783"/>
      <c r="AH42" s="783"/>
      <c r="AI42" s="784"/>
      <c r="AO42" s="124"/>
    </row>
    <row r="43" spans="1:46" ht="20.100000000000001" customHeight="1">
      <c r="B43" s="772" t="str">
        <f>IF(Application!B61="","",Application!B61)</f>
        <v>福建追创教育科技有限公司(网课)</v>
      </c>
      <c r="C43" s="773"/>
      <c r="D43" s="773"/>
      <c r="E43" s="773"/>
      <c r="F43" s="773"/>
      <c r="G43" s="773"/>
      <c r="H43" s="773"/>
      <c r="I43" s="773"/>
      <c r="J43" s="773"/>
      <c r="K43" s="774"/>
      <c r="L43" s="773" t="str">
        <f>IF(Application!H61="","",Application!H61)</f>
        <v>福建省福州市鼓楼区五四路158号环球广场B座19层1905单元</v>
      </c>
      <c r="M43" s="773"/>
      <c r="N43" s="773"/>
      <c r="O43" s="773"/>
      <c r="P43" s="773"/>
      <c r="Q43" s="773"/>
      <c r="R43" s="773"/>
      <c r="S43" s="773"/>
      <c r="T43" s="773"/>
      <c r="U43" s="773"/>
      <c r="V43" s="773"/>
      <c r="W43" s="773"/>
      <c r="X43" s="773"/>
      <c r="Y43" s="773"/>
      <c r="Z43" s="773"/>
      <c r="AA43" s="774"/>
      <c r="AB43" s="795">
        <f>IF(Application!T61="","",Application!T61)</f>
        <v>44743</v>
      </c>
      <c r="AC43" s="750"/>
      <c r="AD43" s="750"/>
      <c r="AE43" s="751"/>
      <c r="AF43" s="795">
        <f>IF(Application!Y61="","",Application!Y61)</f>
        <v>44804</v>
      </c>
      <c r="AG43" s="750"/>
      <c r="AH43" s="750"/>
      <c r="AI43" s="751"/>
      <c r="AO43" s="124"/>
    </row>
    <row r="44" spans="1:46" ht="20.100000000000001" customHeight="1">
      <c r="B44" s="772" t="str">
        <f>IF(Application!B62="","",Application!B62)</f>
        <v/>
      </c>
      <c r="C44" s="773"/>
      <c r="D44" s="773"/>
      <c r="E44" s="773"/>
      <c r="F44" s="773"/>
      <c r="G44" s="773"/>
      <c r="H44" s="773"/>
      <c r="I44" s="773"/>
      <c r="J44" s="773"/>
      <c r="K44" s="774"/>
      <c r="L44" s="773" t="str">
        <f>IF(Application!H62="","",Application!H62)</f>
        <v/>
      </c>
      <c r="M44" s="773"/>
      <c r="N44" s="773"/>
      <c r="O44" s="773"/>
      <c r="P44" s="773"/>
      <c r="Q44" s="773"/>
      <c r="R44" s="773"/>
      <c r="S44" s="773"/>
      <c r="T44" s="773"/>
      <c r="U44" s="773"/>
      <c r="V44" s="773"/>
      <c r="W44" s="773"/>
      <c r="X44" s="773"/>
      <c r="Y44" s="773"/>
      <c r="Z44" s="773"/>
      <c r="AA44" s="774"/>
      <c r="AB44" s="795" t="str">
        <f>IF(Application!T62="","",Application!T62)</f>
        <v/>
      </c>
      <c r="AC44" s="750"/>
      <c r="AD44" s="750"/>
      <c r="AE44" s="751"/>
      <c r="AF44" s="795" t="str">
        <f>IF(Application!Y62="","",Application!Y62)</f>
        <v/>
      </c>
      <c r="AG44" s="750"/>
      <c r="AH44" s="750"/>
      <c r="AI44" s="751"/>
      <c r="AO44" s="124"/>
    </row>
    <row r="45" spans="1:46" ht="20.100000000000001" customHeight="1">
      <c r="B45" s="772" t="str">
        <f>IF(Application!B63="","",Application!B63)</f>
        <v/>
      </c>
      <c r="C45" s="773"/>
      <c r="D45" s="773"/>
      <c r="E45" s="773"/>
      <c r="F45" s="773"/>
      <c r="G45" s="773"/>
      <c r="H45" s="773"/>
      <c r="I45" s="773"/>
      <c r="J45" s="773"/>
      <c r="K45" s="774"/>
      <c r="L45" s="773" t="str">
        <f>IF(Application!H63="","",Application!H63)</f>
        <v/>
      </c>
      <c r="M45" s="773"/>
      <c r="N45" s="773"/>
      <c r="O45" s="773"/>
      <c r="P45" s="773"/>
      <c r="Q45" s="773"/>
      <c r="R45" s="773"/>
      <c r="S45" s="773"/>
      <c r="T45" s="773"/>
      <c r="U45" s="773"/>
      <c r="V45" s="773"/>
      <c r="W45" s="773"/>
      <c r="X45" s="773"/>
      <c r="Y45" s="773"/>
      <c r="Z45" s="773"/>
      <c r="AA45" s="774"/>
      <c r="AB45" s="795" t="str">
        <f>IF(Application!T63="","",Application!T63)</f>
        <v/>
      </c>
      <c r="AC45" s="750"/>
      <c r="AD45" s="750"/>
      <c r="AE45" s="751"/>
      <c r="AF45" s="795" t="str">
        <f>IF(Application!Y63="","",Application!Y63)</f>
        <v/>
      </c>
      <c r="AG45" s="750"/>
      <c r="AH45" s="750"/>
      <c r="AI45" s="751"/>
      <c r="AO45" s="124"/>
    </row>
    <row r="46" spans="1:46" ht="3" customHeight="1">
      <c r="AO46" s="124"/>
    </row>
    <row r="47" spans="1:46" ht="18" customHeight="1">
      <c r="A47" s="6" t="s">
        <v>38</v>
      </c>
      <c r="B47" s="22" t="s">
        <v>197</v>
      </c>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O47" s="124"/>
    </row>
    <row r="48" spans="1:46" ht="3" customHeight="1">
      <c r="A48" s="6"/>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O48" s="124"/>
    </row>
    <row r="49" spans="1:41" ht="18" customHeight="1">
      <c r="B49" s="791" t="s">
        <v>178</v>
      </c>
      <c r="C49" s="792"/>
      <c r="D49" s="792"/>
      <c r="E49" s="792"/>
      <c r="F49" s="792"/>
      <c r="G49" s="792"/>
      <c r="H49" s="792"/>
      <c r="I49" s="792"/>
      <c r="J49" s="792"/>
      <c r="K49" s="793"/>
      <c r="L49" s="778" t="s">
        <v>176</v>
      </c>
      <c r="M49" s="778"/>
      <c r="N49" s="778"/>
      <c r="O49" s="778"/>
      <c r="P49" s="778"/>
      <c r="Q49" s="778"/>
      <c r="R49" s="778"/>
      <c r="S49" s="778"/>
      <c r="T49" s="778"/>
      <c r="U49" s="778"/>
      <c r="V49" s="778"/>
      <c r="W49" s="778"/>
      <c r="X49" s="778"/>
      <c r="Y49" s="778"/>
      <c r="Z49" s="778"/>
      <c r="AA49" s="779"/>
      <c r="AB49" s="780" t="s">
        <v>179</v>
      </c>
      <c r="AC49" s="781"/>
      <c r="AD49" s="781"/>
      <c r="AE49" s="782"/>
      <c r="AF49" s="780" t="s">
        <v>180</v>
      </c>
      <c r="AG49" s="781"/>
      <c r="AH49" s="781"/>
      <c r="AI49" s="782"/>
      <c r="AO49" s="124"/>
    </row>
    <row r="50" spans="1:41" ht="12" customHeight="1">
      <c r="B50" s="785" t="s">
        <v>721</v>
      </c>
      <c r="C50" s="786"/>
      <c r="D50" s="786"/>
      <c r="E50" s="786"/>
      <c r="F50" s="786"/>
      <c r="G50" s="786"/>
      <c r="H50" s="786"/>
      <c r="I50" s="786"/>
      <c r="J50" s="786"/>
      <c r="K50" s="787"/>
      <c r="L50" s="783" t="s">
        <v>177</v>
      </c>
      <c r="M50" s="783"/>
      <c r="N50" s="783"/>
      <c r="O50" s="783"/>
      <c r="P50" s="783"/>
      <c r="Q50" s="783"/>
      <c r="R50" s="783"/>
      <c r="S50" s="783"/>
      <c r="T50" s="783"/>
      <c r="U50" s="783"/>
      <c r="V50" s="783"/>
      <c r="W50" s="783"/>
      <c r="X50" s="783"/>
      <c r="Y50" s="783"/>
      <c r="Z50" s="783"/>
      <c r="AA50" s="784"/>
      <c r="AB50" s="794" t="s">
        <v>198</v>
      </c>
      <c r="AC50" s="783"/>
      <c r="AD50" s="783"/>
      <c r="AE50" s="784"/>
      <c r="AF50" s="794" t="s">
        <v>199</v>
      </c>
      <c r="AG50" s="783"/>
      <c r="AH50" s="783"/>
      <c r="AI50" s="784"/>
      <c r="AO50" s="124"/>
    </row>
    <row r="51" spans="1:41" ht="20.100000000000001" customHeight="1">
      <c r="B51" s="772" t="str">
        <f>IF(Application!B69="","",Application!B69)</f>
        <v/>
      </c>
      <c r="C51" s="773"/>
      <c r="D51" s="773"/>
      <c r="E51" s="773"/>
      <c r="F51" s="773"/>
      <c r="G51" s="773"/>
      <c r="H51" s="773"/>
      <c r="I51" s="773"/>
      <c r="J51" s="773"/>
      <c r="K51" s="774"/>
      <c r="L51" s="773" t="str">
        <f>IF(Application!H69="","",Application!H69)</f>
        <v/>
      </c>
      <c r="M51" s="773"/>
      <c r="N51" s="773"/>
      <c r="O51" s="773"/>
      <c r="P51" s="773"/>
      <c r="Q51" s="773"/>
      <c r="R51" s="773"/>
      <c r="S51" s="773"/>
      <c r="T51" s="773"/>
      <c r="U51" s="773"/>
      <c r="V51" s="773"/>
      <c r="W51" s="773"/>
      <c r="X51" s="773"/>
      <c r="Y51" s="773"/>
      <c r="Z51" s="773"/>
      <c r="AA51" s="774"/>
      <c r="AB51" s="769" t="str">
        <f>IF(Application!T69="","",Application!T69)</f>
        <v/>
      </c>
      <c r="AC51" s="770"/>
      <c r="AD51" s="770"/>
      <c r="AE51" s="771"/>
      <c r="AF51" s="769" t="str">
        <f>IF(Application!Y69="","",Application!Y69)</f>
        <v/>
      </c>
      <c r="AG51" s="770"/>
      <c r="AH51" s="770"/>
      <c r="AI51" s="771"/>
      <c r="AO51" s="124"/>
    </row>
    <row r="52" spans="1:41" ht="20.100000000000001" customHeight="1">
      <c r="B52" s="772" t="str">
        <f>IF(Application!B70="","",Application!B70)</f>
        <v/>
      </c>
      <c r="C52" s="773"/>
      <c r="D52" s="773"/>
      <c r="E52" s="773"/>
      <c r="F52" s="773"/>
      <c r="G52" s="773"/>
      <c r="H52" s="773"/>
      <c r="I52" s="773"/>
      <c r="J52" s="773"/>
      <c r="K52" s="774"/>
      <c r="L52" s="773" t="str">
        <f>IF(Application!H70="","",Application!H70)</f>
        <v/>
      </c>
      <c r="M52" s="773"/>
      <c r="N52" s="773"/>
      <c r="O52" s="773"/>
      <c r="P52" s="773"/>
      <c r="Q52" s="773"/>
      <c r="R52" s="773"/>
      <c r="S52" s="773"/>
      <c r="T52" s="773"/>
      <c r="U52" s="773"/>
      <c r="V52" s="773"/>
      <c r="W52" s="773"/>
      <c r="X52" s="773"/>
      <c r="Y52" s="773"/>
      <c r="Z52" s="773"/>
      <c r="AA52" s="774"/>
      <c r="AB52" s="769" t="str">
        <f>IF(Application!T70="","",Application!T70)</f>
        <v/>
      </c>
      <c r="AC52" s="770"/>
      <c r="AD52" s="770"/>
      <c r="AE52" s="771"/>
      <c r="AF52" s="769" t="str">
        <f>IF(Application!Y70="","",Application!Y70)</f>
        <v/>
      </c>
      <c r="AG52" s="770"/>
      <c r="AH52" s="770"/>
      <c r="AI52" s="771"/>
      <c r="AO52" s="124"/>
    </row>
    <row r="53" spans="1:41" ht="20.100000000000001" customHeight="1">
      <c r="B53" s="772" t="str">
        <f>IF(Application!B71="","",Application!B71)</f>
        <v/>
      </c>
      <c r="C53" s="773"/>
      <c r="D53" s="773"/>
      <c r="E53" s="773"/>
      <c r="F53" s="773"/>
      <c r="G53" s="773"/>
      <c r="H53" s="773"/>
      <c r="I53" s="773"/>
      <c r="J53" s="773"/>
      <c r="K53" s="774"/>
      <c r="L53" s="773" t="str">
        <f>IF(Application!H71="","",Application!H71)</f>
        <v/>
      </c>
      <c r="M53" s="773"/>
      <c r="N53" s="773"/>
      <c r="O53" s="773"/>
      <c r="P53" s="773"/>
      <c r="Q53" s="773"/>
      <c r="R53" s="773"/>
      <c r="S53" s="773"/>
      <c r="T53" s="773"/>
      <c r="U53" s="773"/>
      <c r="V53" s="773"/>
      <c r="W53" s="773"/>
      <c r="X53" s="773"/>
      <c r="Y53" s="773"/>
      <c r="Z53" s="773"/>
      <c r="AA53" s="774"/>
      <c r="AB53" s="769" t="str">
        <f>IF(Application!T71="","",Application!T71)</f>
        <v/>
      </c>
      <c r="AC53" s="770"/>
      <c r="AD53" s="770"/>
      <c r="AE53" s="771"/>
      <c r="AF53" s="769" t="str">
        <f>IF(Application!Y71="","",Application!Y71)</f>
        <v/>
      </c>
      <c r="AG53" s="770"/>
      <c r="AH53" s="770"/>
      <c r="AI53" s="771"/>
      <c r="AO53" s="124"/>
    </row>
    <row r="54" spans="1:41" ht="3" customHeight="1">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O54" s="124"/>
    </row>
    <row r="55" spans="1:41" ht="18" customHeight="1">
      <c r="A55" s="6" t="s">
        <v>47</v>
      </c>
      <c r="B55" s="22" t="s">
        <v>204</v>
      </c>
      <c r="C55" s="9"/>
      <c r="D55" s="9"/>
      <c r="E55" s="9"/>
      <c r="F55" s="9"/>
      <c r="G55" s="9"/>
      <c r="H55" s="9"/>
      <c r="I55" s="9"/>
      <c r="J55" s="9"/>
      <c r="AO55" s="124"/>
    </row>
    <row r="56" spans="1:41" ht="3" customHeight="1">
      <c r="AO56" s="124"/>
    </row>
    <row r="57" spans="1:41" ht="18" customHeight="1">
      <c r="B57" s="806" t="s">
        <v>39</v>
      </c>
      <c r="C57" s="806"/>
      <c r="D57" s="806"/>
      <c r="E57" s="806"/>
      <c r="F57" s="806"/>
      <c r="G57" s="806"/>
      <c r="H57" s="806"/>
      <c r="I57" s="806"/>
      <c r="J57" s="806" t="s">
        <v>41</v>
      </c>
      <c r="K57" s="806"/>
      <c r="L57" s="806"/>
      <c r="M57" s="806"/>
      <c r="N57" s="806"/>
      <c r="O57" s="806"/>
      <c r="P57" s="806"/>
      <c r="Q57" s="806"/>
      <c r="R57" s="806" t="s">
        <v>46</v>
      </c>
      <c r="S57" s="806"/>
      <c r="T57" s="806"/>
      <c r="U57" s="806"/>
      <c r="V57" s="806"/>
      <c r="W57" s="806"/>
      <c r="X57" s="806"/>
      <c r="Y57" s="806"/>
      <c r="Z57" s="806"/>
      <c r="AA57" s="806"/>
      <c r="AB57" s="806" t="s">
        <v>44</v>
      </c>
      <c r="AC57" s="806"/>
      <c r="AD57" s="806"/>
      <c r="AE57" s="806"/>
      <c r="AF57" s="806"/>
      <c r="AG57" s="806"/>
      <c r="AH57" s="806"/>
      <c r="AI57" s="806"/>
    </row>
    <row r="58" spans="1:41" ht="12" customHeight="1">
      <c r="B58" s="763" t="s">
        <v>200</v>
      </c>
      <c r="C58" s="763"/>
      <c r="D58" s="763"/>
      <c r="E58" s="763"/>
      <c r="F58" s="763"/>
      <c r="G58" s="763"/>
      <c r="H58" s="763"/>
      <c r="I58" s="763"/>
      <c r="J58" s="763" t="s">
        <v>201</v>
      </c>
      <c r="K58" s="763"/>
      <c r="L58" s="763"/>
      <c r="M58" s="763"/>
      <c r="N58" s="763"/>
      <c r="O58" s="763"/>
      <c r="P58" s="763"/>
      <c r="Q58" s="763"/>
      <c r="R58" s="763" t="s">
        <v>43</v>
      </c>
      <c r="S58" s="763"/>
      <c r="T58" s="763"/>
      <c r="U58" s="763"/>
      <c r="V58" s="763"/>
      <c r="W58" s="763"/>
      <c r="X58" s="763"/>
      <c r="Y58" s="763"/>
      <c r="Z58" s="763"/>
      <c r="AA58" s="763"/>
      <c r="AB58" s="763" t="s">
        <v>45</v>
      </c>
      <c r="AC58" s="763"/>
      <c r="AD58" s="763"/>
      <c r="AE58" s="763"/>
      <c r="AF58" s="763"/>
      <c r="AG58" s="763"/>
      <c r="AH58" s="763"/>
      <c r="AI58" s="763"/>
    </row>
    <row r="59" spans="1:41" ht="20.100000000000001" customHeight="1">
      <c r="B59" s="796">
        <f>IF(Application!B106="","",Application!B106)</f>
        <v>44024</v>
      </c>
      <c r="C59" s="796"/>
      <c r="D59" s="796"/>
      <c r="E59" s="796"/>
      <c r="F59" s="796"/>
      <c r="G59" s="796"/>
      <c r="H59" s="796"/>
      <c r="I59" s="796"/>
      <c r="J59" s="796">
        <f>IF(Application!G106="","",Application!G106)</f>
        <v>44032</v>
      </c>
      <c r="K59" s="796"/>
      <c r="L59" s="796"/>
      <c r="M59" s="796"/>
      <c r="N59" s="796"/>
      <c r="O59" s="796"/>
      <c r="P59" s="796"/>
      <c r="Q59" s="796"/>
      <c r="R59" s="797" t="str">
        <f>IF(Application!M106="","",Application!M106)</f>
        <v>短期滞在</v>
      </c>
      <c r="S59" s="797"/>
      <c r="T59" s="797"/>
      <c r="U59" s="797"/>
      <c r="V59" s="797"/>
      <c r="W59" s="797"/>
      <c r="X59" s="797"/>
      <c r="Y59" s="797"/>
      <c r="Z59" s="797"/>
      <c r="AA59" s="797"/>
      <c r="AB59" s="797" t="str">
        <f>IF(Application!S106="","",Application!S106)</f>
        <v>旅游</v>
      </c>
      <c r="AC59" s="797"/>
      <c r="AD59" s="797"/>
      <c r="AE59" s="797"/>
      <c r="AF59" s="797"/>
      <c r="AG59" s="797"/>
      <c r="AH59" s="797"/>
      <c r="AI59" s="797"/>
    </row>
    <row r="60" spans="1:41" ht="20.100000000000001" customHeight="1">
      <c r="B60" s="796">
        <f>IF(Application!B107="","",Application!B107)</f>
        <v>44390</v>
      </c>
      <c r="C60" s="796"/>
      <c r="D60" s="796"/>
      <c r="E60" s="796"/>
      <c r="F60" s="796"/>
      <c r="G60" s="796"/>
      <c r="H60" s="796"/>
      <c r="I60" s="796"/>
      <c r="J60" s="796">
        <f>IF(Application!G107="","",Application!G107)</f>
        <v>44400</v>
      </c>
      <c r="K60" s="796"/>
      <c r="L60" s="796"/>
      <c r="M60" s="796"/>
      <c r="N60" s="796"/>
      <c r="O60" s="796"/>
      <c r="P60" s="796"/>
      <c r="Q60" s="796"/>
      <c r="R60" s="797" t="str">
        <f>IF(Application!M107="","",Application!M107)</f>
        <v>短期滞在</v>
      </c>
      <c r="S60" s="797"/>
      <c r="T60" s="797"/>
      <c r="U60" s="797"/>
      <c r="V60" s="797"/>
      <c r="W60" s="797"/>
      <c r="X60" s="797"/>
      <c r="Y60" s="797"/>
      <c r="Z60" s="797"/>
      <c r="AA60" s="797"/>
      <c r="AB60" s="797" t="str">
        <f>IF(Application!S107="","",Application!S107)</f>
        <v>旅游</v>
      </c>
      <c r="AC60" s="797"/>
      <c r="AD60" s="797"/>
      <c r="AE60" s="797"/>
      <c r="AF60" s="797"/>
      <c r="AG60" s="797"/>
      <c r="AH60" s="797"/>
      <c r="AI60" s="797"/>
    </row>
    <row r="61" spans="1:41" ht="20.100000000000001" customHeight="1">
      <c r="B61" s="796" t="str">
        <f>IF(Application!B108="","",Application!B108)</f>
        <v/>
      </c>
      <c r="C61" s="796"/>
      <c r="D61" s="796"/>
      <c r="E61" s="796"/>
      <c r="F61" s="796"/>
      <c r="G61" s="796"/>
      <c r="H61" s="796"/>
      <c r="I61" s="796"/>
      <c r="J61" s="796" t="str">
        <f>IF(Application!G108="","",Application!G108)</f>
        <v/>
      </c>
      <c r="K61" s="796"/>
      <c r="L61" s="796"/>
      <c r="M61" s="796"/>
      <c r="N61" s="796"/>
      <c r="O61" s="796"/>
      <c r="P61" s="796"/>
      <c r="Q61" s="796"/>
      <c r="R61" s="797" t="str">
        <f>IF(Application!M108="","",Application!M108)</f>
        <v/>
      </c>
      <c r="S61" s="797"/>
      <c r="T61" s="797"/>
      <c r="U61" s="797"/>
      <c r="V61" s="797"/>
      <c r="W61" s="797"/>
      <c r="X61" s="797"/>
      <c r="Y61" s="797"/>
      <c r="Z61" s="797"/>
      <c r="AA61" s="797"/>
      <c r="AB61" s="797" t="str">
        <f>IF(Application!S108="","",Application!S108)</f>
        <v/>
      </c>
      <c r="AC61" s="797"/>
      <c r="AD61" s="797"/>
      <c r="AE61" s="797"/>
      <c r="AF61" s="797"/>
      <c r="AG61" s="797"/>
      <c r="AH61" s="797"/>
      <c r="AI61" s="797"/>
      <c r="AO61" s="124"/>
    </row>
    <row r="62" spans="1:41" ht="20.100000000000001" customHeight="1">
      <c r="B62" s="796" t="str">
        <f>IF(Application!B109="","",Application!B109)</f>
        <v/>
      </c>
      <c r="C62" s="796"/>
      <c r="D62" s="796"/>
      <c r="E62" s="796"/>
      <c r="F62" s="796"/>
      <c r="G62" s="796"/>
      <c r="H62" s="796"/>
      <c r="I62" s="796"/>
      <c r="J62" s="796" t="str">
        <f>IF(Application!G109="","",Application!G109)</f>
        <v/>
      </c>
      <c r="K62" s="796"/>
      <c r="L62" s="796"/>
      <c r="M62" s="796"/>
      <c r="N62" s="796"/>
      <c r="O62" s="796"/>
      <c r="P62" s="796"/>
      <c r="Q62" s="796"/>
      <c r="R62" s="797" t="str">
        <f>IF(Application!M109="","",Application!M109)</f>
        <v/>
      </c>
      <c r="S62" s="797"/>
      <c r="T62" s="797"/>
      <c r="U62" s="797"/>
      <c r="V62" s="797"/>
      <c r="W62" s="797"/>
      <c r="X62" s="797"/>
      <c r="Y62" s="797"/>
      <c r="Z62" s="797"/>
      <c r="AA62" s="797"/>
      <c r="AB62" s="797" t="str">
        <f>IF(Application!S109="","",Application!S109)</f>
        <v/>
      </c>
      <c r="AC62" s="797"/>
      <c r="AD62" s="797"/>
      <c r="AE62" s="797"/>
      <c r="AF62" s="797"/>
      <c r="AG62" s="797"/>
      <c r="AH62" s="797"/>
      <c r="AI62" s="797"/>
      <c r="AO62" s="124"/>
    </row>
    <row r="63" spans="1:41" ht="3" customHeight="1"/>
    <row r="64" spans="1:41" s="43" customFormat="1" ht="20.100000000000001" customHeight="1">
      <c r="A64" s="42"/>
      <c r="R64" s="811" t="s">
        <v>796</v>
      </c>
      <c r="S64" s="811"/>
      <c r="T64" s="811"/>
      <c r="U64" s="811"/>
      <c r="V64" s="811"/>
      <c r="W64" s="811"/>
      <c r="X64" s="811"/>
      <c r="Y64" s="811"/>
      <c r="Z64" s="811"/>
      <c r="AA64" s="811"/>
      <c r="AB64" s="811"/>
      <c r="AC64" s="811"/>
      <c r="AD64" s="811"/>
      <c r="AE64" s="811"/>
      <c r="AF64" s="811"/>
      <c r="AG64" s="811"/>
      <c r="AH64" s="811"/>
      <c r="AI64" s="811"/>
      <c r="AO64" s="128"/>
    </row>
    <row r="65" spans="1:46" s="43" customFormat="1" ht="15" customHeight="1">
      <c r="A65" s="42"/>
      <c r="AI65" s="44"/>
      <c r="AO65" s="128"/>
    </row>
    <row r="66" spans="1:46" s="43" customFormat="1" ht="9.9499999999999993" customHeight="1">
      <c r="A66" s="42"/>
      <c r="AO66" s="128"/>
    </row>
    <row r="67" spans="1:46" s="43" customFormat="1" ht="9.9499999999999993" customHeight="1">
      <c r="A67" s="42"/>
      <c r="AO67" s="128"/>
    </row>
    <row r="72" spans="1:46" s="1" customFormat="1" ht="12" customHeight="1">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123"/>
      <c r="AP72" s="2"/>
      <c r="AQ72" s="2"/>
      <c r="AR72" s="2"/>
      <c r="AS72" s="2"/>
      <c r="AT72" s="2"/>
    </row>
    <row r="73" spans="1:46" s="1" customFormat="1" ht="12" customHeight="1">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123"/>
      <c r="AP73" s="2"/>
      <c r="AQ73" s="2"/>
      <c r="AR73" s="2"/>
      <c r="AS73" s="2"/>
      <c r="AT73" s="2"/>
    </row>
    <row r="74" spans="1:46" s="1" customFormat="1" ht="12" customHeight="1">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123"/>
      <c r="AP74" s="2"/>
      <c r="AQ74" s="2"/>
      <c r="AR74" s="2"/>
      <c r="AS74" s="2"/>
      <c r="AT74" s="2"/>
    </row>
    <row r="75" spans="1:46" s="1" customFormat="1" ht="12" customHeight="1">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123"/>
      <c r="AP75" s="2"/>
      <c r="AQ75" s="2"/>
      <c r="AR75" s="2"/>
      <c r="AS75" s="2"/>
      <c r="AT75" s="2"/>
    </row>
    <row r="76" spans="1:46" s="1" customFormat="1" ht="12" customHeight="1">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123"/>
      <c r="AP76" s="2"/>
      <c r="AQ76" s="2"/>
      <c r="AR76" s="2"/>
      <c r="AS76" s="2"/>
      <c r="AT76" s="2"/>
    </row>
    <row r="77" spans="1:46" s="1" customFormat="1" ht="12" customHeight="1">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123"/>
      <c r="AP77" s="2"/>
      <c r="AQ77" s="2"/>
      <c r="AR77" s="2"/>
      <c r="AS77" s="2"/>
      <c r="AT77" s="2"/>
    </row>
    <row r="78" spans="1:46" s="1" customFormat="1" ht="12" customHeight="1">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123"/>
      <c r="AP78" s="2"/>
      <c r="AQ78" s="2"/>
      <c r="AR78" s="2"/>
      <c r="AS78" s="2"/>
      <c r="AT78" s="2"/>
    </row>
    <row r="79" spans="1:46" s="1" customFormat="1" ht="12" customHeight="1">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123"/>
      <c r="AP79" s="2"/>
      <c r="AQ79" s="2"/>
      <c r="AR79" s="2"/>
      <c r="AS79" s="2"/>
      <c r="AT79" s="2"/>
    </row>
    <row r="80" spans="1:46" s="1" customFormat="1" ht="12" customHeight="1">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123"/>
      <c r="AP80" s="2"/>
      <c r="AQ80" s="2"/>
      <c r="AR80" s="2"/>
      <c r="AS80" s="2"/>
      <c r="AT80" s="2"/>
    </row>
    <row r="81" spans="2:46" s="1" customFormat="1" ht="12" customHeight="1">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123"/>
      <c r="AP81" s="2"/>
      <c r="AQ81" s="2"/>
      <c r="AR81" s="2"/>
      <c r="AS81" s="2"/>
      <c r="AT81" s="2"/>
    </row>
    <row r="82" spans="2:46" s="1" customFormat="1" ht="12" customHeight="1">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123"/>
      <c r="AP82" s="2"/>
      <c r="AQ82" s="2"/>
      <c r="AR82" s="2"/>
      <c r="AS82" s="2"/>
      <c r="AT82" s="2"/>
    </row>
    <row r="83" spans="2:46" s="1" customFormat="1" ht="12" customHeight="1">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123"/>
      <c r="AP83" s="2"/>
      <c r="AQ83" s="2"/>
      <c r="AR83" s="2"/>
      <c r="AS83" s="2"/>
      <c r="AT83" s="2"/>
    </row>
    <row r="84" spans="2:46" s="1" customFormat="1" ht="12" customHeight="1">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123"/>
      <c r="AP84" s="2"/>
      <c r="AQ84" s="2"/>
      <c r="AR84" s="2"/>
      <c r="AS84" s="2"/>
      <c r="AT84" s="2"/>
    </row>
    <row r="85" spans="2:46" s="1" customFormat="1" ht="12" customHeight="1">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123"/>
      <c r="AP85" s="2"/>
      <c r="AQ85" s="2"/>
      <c r="AR85" s="2"/>
      <c r="AS85" s="2"/>
      <c r="AT85" s="2"/>
    </row>
    <row r="86" spans="2:46" s="1" customFormat="1" ht="12" customHeight="1">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123"/>
      <c r="AP86" s="2"/>
      <c r="AQ86" s="2"/>
      <c r="AR86" s="2"/>
      <c r="AS86" s="2"/>
      <c r="AT86" s="2"/>
    </row>
    <row r="87" spans="2:46" s="1" customFormat="1" ht="12" customHeight="1">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123"/>
      <c r="AP87" s="2"/>
      <c r="AQ87" s="2"/>
      <c r="AR87" s="2"/>
      <c r="AS87" s="2"/>
      <c r="AT87" s="2"/>
    </row>
  </sheetData>
  <sheetProtection algorithmName="SHA-512" hashValue="iuljXrmrs4iWxYtmdzmpkbaFnjLM3BZhzmpNIWFYIS2F3sG1kesWHnxCeCLpBuY8E0pLUXSLzhW88jlFZu+MrQ==" saltValue="i10CB03tw5KHwJbgDfWfvg==" spinCount="100000" sheet="1" formatCells="0" selectLockedCells="1"/>
  <mergeCells count="169">
    <mergeCell ref="R64:AI64"/>
    <mergeCell ref="B61:I61"/>
    <mergeCell ref="J61:Q61"/>
    <mergeCell ref="R61:AA61"/>
    <mergeCell ref="AB61:AI61"/>
    <mergeCell ref="B59:I59"/>
    <mergeCell ref="J59:Q59"/>
    <mergeCell ref="R59:AA59"/>
    <mergeCell ref="AB59:AI59"/>
    <mergeCell ref="AB62:AI62"/>
    <mergeCell ref="B60:I60"/>
    <mergeCell ref="J60:Q60"/>
    <mergeCell ref="R60:AA60"/>
    <mergeCell ref="AB60:AI60"/>
    <mergeCell ref="B58:I58"/>
    <mergeCell ref="J58:Q58"/>
    <mergeCell ref="R58:AA58"/>
    <mergeCell ref="AB58:AI58"/>
    <mergeCell ref="L51:AA51"/>
    <mergeCell ref="AB52:AE52"/>
    <mergeCell ref="AF52:AI52"/>
    <mergeCell ref="B53:K53"/>
    <mergeCell ref="L53:AA53"/>
    <mergeCell ref="AB53:AE53"/>
    <mergeCell ref="AF53:AI53"/>
    <mergeCell ref="AB51:AE51"/>
    <mergeCell ref="AF51:AI51"/>
    <mergeCell ref="B10:K10"/>
    <mergeCell ref="L10:AI10"/>
    <mergeCell ref="AF29:AI29"/>
    <mergeCell ref="AF30:AI30"/>
    <mergeCell ref="P13:X13"/>
    <mergeCell ref="Y13:AH13"/>
    <mergeCell ref="L34:AA34"/>
    <mergeCell ref="B35:K35"/>
    <mergeCell ref="L35:AA35"/>
    <mergeCell ref="K18:N18"/>
    <mergeCell ref="K19:N19"/>
    <mergeCell ref="C23:E23"/>
    <mergeCell ref="F23:J23"/>
    <mergeCell ref="C24:E24"/>
    <mergeCell ref="F24:J24"/>
    <mergeCell ref="B19:E19"/>
    <mergeCell ref="F18:J18"/>
    <mergeCell ref="F19:J19"/>
    <mergeCell ref="C22:E22"/>
    <mergeCell ref="F22:J22"/>
    <mergeCell ref="AF31:AI31"/>
    <mergeCell ref="AB29:AE29"/>
    <mergeCell ref="AB30:AE30"/>
    <mergeCell ref="B34:K34"/>
    <mergeCell ref="B11:H11"/>
    <mergeCell ref="B18:E18"/>
    <mergeCell ref="B57:I57"/>
    <mergeCell ref="J57:Q57"/>
    <mergeCell ref="R57:AA57"/>
    <mergeCell ref="O18:T18"/>
    <mergeCell ref="U18:AI18"/>
    <mergeCell ref="B50:K50"/>
    <mergeCell ref="L50:AA50"/>
    <mergeCell ref="AB50:AE50"/>
    <mergeCell ref="AF50:AI50"/>
    <mergeCell ref="B51:K51"/>
    <mergeCell ref="AB57:AI57"/>
    <mergeCell ref="B44:K44"/>
    <mergeCell ref="L44:AA44"/>
    <mergeCell ref="AB44:AE44"/>
    <mergeCell ref="AF44:AI44"/>
    <mergeCell ref="I11:AI11"/>
    <mergeCell ref="L29:AA29"/>
    <mergeCell ref="B29:K29"/>
    <mergeCell ref="K22:N22"/>
    <mergeCell ref="K23:N23"/>
    <mergeCell ref="B52:K52"/>
    <mergeCell ref="L52:AA52"/>
    <mergeCell ref="K20:N20"/>
    <mergeCell ref="K21:N21"/>
    <mergeCell ref="B62:I62"/>
    <mergeCell ref="J62:Q62"/>
    <mergeCell ref="R62:AA62"/>
    <mergeCell ref="O24:T24"/>
    <mergeCell ref="U24:AI24"/>
    <mergeCell ref="O22:T22"/>
    <mergeCell ref="U22:AI22"/>
    <mergeCell ref="O23:T23"/>
    <mergeCell ref="U23:AI23"/>
    <mergeCell ref="O20:T20"/>
    <mergeCell ref="U20:AI20"/>
    <mergeCell ref="O21:T21"/>
    <mergeCell ref="U21:AI21"/>
    <mergeCell ref="C20:E20"/>
    <mergeCell ref="F20:J20"/>
    <mergeCell ref="C21:E21"/>
    <mergeCell ref="F21:J21"/>
    <mergeCell ref="B45:K45"/>
    <mergeCell ref="L45:AA45"/>
    <mergeCell ref="AB45:AE45"/>
    <mergeCell ref="AF45:AI45"/>
    <mergeCell ref="B49:K49"/>
    <mergeCell ref="L49:AA49"/>
    <mergeCell ref="AB49:AE49"/>
    <mergeCell ref="AF49:AI49"/>
    <mergeCell ref="L30:AA30"/>
    <mergeCell ref="L31:AA31"/>
    <mergeCell ref="B30:K30"/>
    <mergeCell ref="B31:K31"/>
    <mergeCell ref="B36:K36"/>
    <mergeCell ref="L36:AA36"/>
    <mergeCell ref="B37:K37"/>
    <mergeCell ref="L37:AA37"/>
    <mergeCell ref="B41:K41"/>
    <mergeCell ref="L41:AA41"/>
    <mergeCell ref="AB41:AE41"/>
    <mergeCell ref="AF41:AI41"/>
    <mergeCell ref="B42:K42"/>
    <mergeCell ref="L42:AA42"/>
    <mergeCell ref="AB42:AE42"/>
    <mergeCell ref="AF42:AI42"/>
    <mergeCell ref="B43:K43"/>
    <mergeCell ref="L43:AA43"/>
    <mergeCell ref="AB43:AE43"/>
    <mergeCell ref="AF43:AI43"/>
    <mergeCell ref="AK34:AT34"/>
    <mergeCell ref="AK36:AT36"/>
    <mergeCell ref="AK35:AT35"/>
    <mergeCell ref="AF34:AI34"/>
    <mergeCell ref="AF35:AI35"/>
    <mergeCell ref="AF36:AI36"/>
    <mergeCell ref="AF37:AI37"/>
    <mergeCell ref="AB34:AE34"/>
    <mergeCell ref="AB35:AE35"/>
    <mergeCell ref="AB36:AE36"/>
    <mergeCell ref="AB37:AE37"/>
    <mergeCell ref="AK31:AT31"/>
    <mergeCell ref="AK32:AT32"/>
    <mergeCell ref="AK33:AT33"/>
    <mergeCell ref="AF32:AI32"/>
    <mergeCell ref="AF33:AI33"/>
    <mergeCell ref="AB32:AE32"/>
    <mergeCell ref="AB33:AE33"/>
    <mergeCell ref="B32:K32"/>
    <mergeCell ref="L32:AA32"/>
    <mergeCell ref="B33:K33"/>
    <mergeCell ref="L33:AA33"/>
    <mergeCell ref="AB31:AE31"/>
    <mergeCell ref="K24:N24"/>
    <mergeCell ref="B14:F14"/>
    <mergeCell ref="P14:T14"/>
    <mergeCell ref="B27:E27"/>
    <mergeCell ref="H27:Q27"/>
    <mergeCell ref="A2:AI2"/>
    <mergeCell ref="A3:AI3"/>
    <mergeCell ref="B5:F5"/>
    <mergeCell ref="B13:G13"/>
    <mergeCell ref="B7:D7"/>
    <mergeCell ref="B8:D8"/>
    <mergeCell ref="K7:O7"/>
    <mergeCell ref="P7:U7"/>
    <mergeCell ref="K8:O8"/>
    <mergeCell ref="W7:Z7"/>
    <mergeCell ref="O19:T19"/>
    <mergeCell ref="U19:AI19"/>
    <mergeCell ref="W8:Z8"/>
    <mergeCell ref="AA7:AI7"/>
    <mergeCell ref="AF5:AI5"/>
    <mergeCell ref="Y5:AE5"/>
    <mergeCell ref="G5:J5"/>
    <mergeCell ref="L5:O5"/>
    <mergeCell ref="P5:X5"/>
  </mergeCells>
  <phoneticPr fontId="27"/>
  <hyperlinks>
    <hyperlink ref="R64:AI64" r:id="rId1" display="追創留学(誠実の本で、新たな未来を拓く)" xr:uid="{FA1C1881-4CD3-4347-98BF-5D95ABA814F6}"/>
  </hyperlinks>
  <printOptions horizontalCentered="1"/>
  <pageMargins left="0.39370078740157483" right="0.39370078740157483" top="0.39370078740157483" bottom="0.39370078740157483" header="0" footer="0"/>
  <pageSetup paperSize="9" scale="96" orientation="portrait" horizontalDpi="300" verticalDpi="300"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FF0000"/>
    <pageSetUpPr fitToPage="1"/>
  </sheetPr>
  <dimension ref="A1:BY62"/>
  <sheetViews>
    <sheetView showGridLines="0" workbookViewId="0">
      <selection activeCell="B8" sqref="B8:AH20"/>
    </sheetView>
  </sheetViews>
  <sheetFormatPr defaultColWidth="2.625" defaultRowHeight="9.9499999999999993" customHeight="1"/>
  <cols>
    <col min="1" max="2" width="3.625" style="5" customWidth="1"/>
    <col min="3" max="33" width="2.625" style="5"/>
    <col min="34" max="34" width="2.625" style="5" customWidth="1"/>
    <col min="35" max="41" width="2.625" style="5"/>
    <col min="42" max="42" width="2.625" style="84"/>
    <col min="43" max="16384" width="2.625" style="5"/>
  </cols>
  <sheetData>
    <row r="1" spans="1:77" ht="3" customHeight="1"/>
    <row r="2" spans="1:77" s="2" customFormat="1" ht="24.95" customHeight="1">
      <c r="A2" s="754" t="s">
        <v>224</v>
      </c>
      <c r="B2" s="754"/>
      <c r="C2" s="754"/>
      <c r="D2" s="754"/>
      <c r="E2" s="754"/>
      <c r="F2" s="754"/>
      <c r="G2" s="754"/>
      <c r="H2" s="754"/>
      <c r="I2" s="754"/>
      <c r="J2" s="754"/>
      <c r="K2" s="754"/>
      <c r="L2" s="754"/>
      <c r="M2" s="754"/>
      <c r="N2" s="754"/>
      <c r="O2" s="754"/>
      <c r="P2" s="754"/>
      <c r="Q2" s="754"/>
      <c r="R2" s="754"/>
      <c r="S2" s="754"/>
      <c r="T2" s="754"/>
      <c r="U2" s="754"/>
      <c r="V2" s="754"/>
      <c r="W2" s="754"/>
      <c r="X2" s="754"/>
      <c r="Y2" s="754"/>
      <c r="Z2" s="754"/>
      <c r="AA2" s="754"/>
      <c r="AB2" s="754"/>
      <c r="AC2" s="754"/>
      <c r="AD2" s="754"/>
      <c r="AE2" s="754"/>
      <c r="AF2" s="754"/>
      <c r="AG2" s="754"/>
      <c r="AH2" s="754"/>
      <c r="AI2" s="45"/>
      <c r="AP2" s="83"/>
    </row>
    <row r="3" spans="1:77" s="2" customFormat="1" ht="14.1" customHeight="1">
      <c r="A3" s="827" t="s">
        <v>225</v>
      </c>
      <c r="B3" s="828"/>
      <c r="C3" s="828"/>
      <c r="D3" s="828"/>
      <c r="E3" s="828"/>
      <c r="F3" s="828"/>
      <c r="G3" s="828"/>
      <c r="H3" s="828"/>
      <c r="I3" s="828"/>
      <c r="J3" s="828"/>
      <c r="K3" s="828"/>
      <c r="L3" s="828"/>
      <c r="M3" s="828"/>
      <c r="N3" s="828"/>
      <c r="O3" s="828"/>
      <c r="P3" s="828"/>
      <c r="Q3" s="828"/>
      <c r="R3" s="828"/>
      <c r="S3" s="828"/>
      <c r="T3" s="828"/>
      <c r="U3" s="828"/>
      <c r="V3" s="828"/>
      <c r="W3" s="828"/>
      <c r="X3" s="828"/>
      <c r="Y3" s="828"/>
      <c r="Z3" s="828"/>
      <c r="AA3" s="828"/>
      <c r="AB3" s="828"/>
      <c r="AC3" s="828"/>
      <c r="AD3" s="828"/>
      <c r="AE3" s="828"/>
      <c r="AF3" s="828"/>
      <c r="AG3" s="828"/>
      <c r="AH3" s="828"/>
      <c r="AI3" s="71"/>
      <c r="AP3" s="83"/>
    </row>
    <row r="4" spans="1:77" s="2" customFormat="1" ht="14.1" customHeight="1">
      <c r="A4" s="7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1"/>
      <c r="AP4" s="83"/>
    </row>
    <row r="5" spans="1:77" s="2" customFormat="1" ht="14.1" customHeight="1">
      <c r="A5" s="72"/>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1"/>
      <c r="AP5" s="83"/>
    </row>
    <row r="6" spans="1:77" ht="18" customHeight="1">
      <c r="A6" s="6" t="s">
        <v>78</v>
      </c>
      <c r="B6" s="9" t="s">
        <v>223</v>
      </c>
      <c r="C6" s="9"/>
      <c r="D6" s="9"/>
      <c r="E6" s="9"/>
      <c r="F6" s="9"/>
      <c r="G6" s="9"/>
      <c r="H6" s="9"/>
      <c r="I6" s="9"/>
      <c r="J6" s="9"/>
      <c r="K6" s="9"/>
      <c r="L6" s="9"/>
      <c r="M6" s="9"/>
      <c r="N6" s="9"/>
      <c r="O6" s="9"/>
      <c r="P6" s="9"/>
      <c r="Q6" s="9"/>
    </row>
    <row r="7" spans="1:77" ht="8.1" customHeight="1">
      <c r="A7" s="6"/>
      <c r="B7" s="22"/>
      <c r="C7" s="22"/>
      <c r="D7" s="22"/>
      <c r="E7" s="22"/>
      <c r="F7" s="22"/>
      <c r="G7" s="22"/>
      <c r="H7" s="22"/>
      <c r="I7" s="22"/>
      <c r="J7" s="22"/>
      <c r="K7" s="22"/>
      <c r="L7" s="22"/>
      <c r="M7" s="22"/>
      <c r="N7" s="22"/>
      <c r="O7" s="22"/>
      <c r="P7" s="22"/>
      <c r="Q7" s="22"/>
    </row>
    <row r="8" spans="1:77" ht="33" customHeight="1">
      <c r="B8" s="816" t="s">
        <v>916</v>
      </c>
      <c r="C8" s="817"/>
      <c r="D8" s="817"/>
      <c r="E8" s="817"/>
      <c r="F8" s="817"/>
      <c r="G8" s="817"/>
      <c r="H8" s="817"/>
      <c r="I8" s="817"/>
      <c r="J8" s="817"/>
      <c r="K8" s="817"/>
      <c r="L8" s="817"/>
      <c r="M8" s="817"/>
      <c r="N8" s="817"/>
      <c r="O8" s="817"/>
      <c r="P8" s="817"/>
      <c r="Q8" s="817"/>
      <c r="R8" s="817"/>
      <c r="S8" s="817"/>
      <c r="T8" s="817"/>
      <c r="U8" s="817"/>
      <c r="V8" s="817"/>
      <c r="W8" s="817"/>
      <c r="X8" s="817"/>
      <c r="Y8" s="817"/>
      <c r="Z8" s="817"/>
      <c r="AA8" s="817"/>
      <c r="AB8" s="817"/>
      <c r="AC8" s="817"/>
      <c r="AD8" s="817"/>
      <c r="AE8" s="817"/>
      <c r="AF8" s="817"/>
      <c r="AG8" s="817"/>
      <c r="AH8" s="818"/>
      <c r="AZ8" s="32"/>
      <c r="BA8" s="35"/>
      <c r="BB8" s="35"/>
      <c r="BC8" s="35"/>
      <c r="BD8" s="35"/>
      <c r="BE8" s="35"/>
      <c r="BF8" s="35"/>
      <c r="BG8" s="35"/>
      <c r="BH8" s="35"/>
      <c r="BI8" s="35"/>
      <c r="BJ8" s="35"/>
      <c r="BK8" s="35"/>
      <c r="BL8" s="35"/>
      <c r="BM8" s="35"/>
      <c r="BN8" s="35"/>
      <c r="BO8" s="35"/>
      <c r="BP8" s="35"/>
      <c r="BQ8" s="35"/>
      <c r="BR8" s="35"/>
      <c r="BS8" s="35"/>
      <c r="BT8" s="35"/>
      <c r="BU8" s="35"/>
      <c r="BV8" s="35"/>
      <c r="BW8" s="35"/>
      <c r="BX8" s="35"/>
      <c r="BY8" s="35"/>
    </row>
    <row r="9" spans="1:77" ht="33" customHeight="1">
      <c r="B9" s="819"/>
      <c r="C9" s="820"/>
      <c r="D9" s="820"/>
      <c r="E9" s="820"/>
      <c r="F9" s="820"/>
      <c r="G9" s="820"/>
      <c r="H9" s="820"/>
      <c r="I9" s="820"/>
      <c r="J9" s="820"/>
      <c r="K9" s="820"/>
      <c r="L9" s="820"/>
      <c r="M9" s="820"/>
      <c r="N9" s="820"/>
      <c r="O9" s="820"/>
      <c r="P9" s="820"/>
      <c r="Q9" s="820"/>
      <c r="R9" s="820"/>
      <c r="S9" s="820"/>
      <c r="T9" s="820"/>
      <c r="U9" s="820"/>
      <c r="V9" s="820"/>
      <c r="W9" s="820"/>
      <c r="X9" s="820"/>
      <c r="Y9" s="820"/>
      <c r="Z9" s="820"/>
      <c r="AA9" s="820"/>
      <c r="AB9" s="820"/>
      <c r="AC9" s="820"/>
      <c r="AD9" s="820"/>
      <c r="AE9" s="820"/>
      <c r="AF9" s="820"/>
      <c r="AG9" s="820"/>
      <c r="AH9" s="821"/>
      <c r="AK9" s="38"/>
      <c r="AL9" s="38"/>
      <c r="AM9" s="38"/>
      <c r="AN9" s="38"/>
      <c r="AO9" s="38"/>
      <c r="AP9" s="89"/>
      <c r="AQ9" s="38"/>
      <c r="AR9" s="38"/>
      <c r="AS9" s="38"/>
      <c r="AT9" s="38"/>
      <c r="AU9" s="38"/>
      <c r="AV9" s="38"/>
      <c r="AW9" s="38"/>
      <c r="AX9" s="38"/>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row>
    <row r="10" spans="1:77" ht="33" customHeight="1">
      <c r="B10" s="819"/>
      <c r="C10" s="820"/>
      <c r="D10" s="820"/>
      <c r="E10" s="820"/>
      <c r="F10" s="820"/>
      <c r="G10" s="820"/>
      <c r="H10" s="820"/>
      <c r="I10" s="820"/>
      <c r="J10" s="820"/>
      <c r="K10" s="820"/>
      <c r="L10" s="820"/>
      <c r="M10" s="820"/>
      <c r="N10" s="820"/>
      <c r="O10" s="820"/>
      <c r="P10" s="820"/>
      <c r="Q10" s="820"/>
      <c r="R10" s="820"/>
      <c r="S10" s="820"/>
      <c r="T10" s="820"/>
      <c r="U10" s="820"/>
      <c r="V10" s="820"/>
      <c r="W10" s="820"/>
      <c r="X10" s="820"/>
      <c r="Y10" s="820"/>
      <c r="Z10" s="820"/>
      <c r="AA10" s="820"/>
      <c r="AB10" s="820"/>
      <c r="AC10" s="820"/>
      <c r="AD10" s="820"/>
      <c r="AE10" s="820"/>
      <c r="AF10" s="820"/>
      <c r="AG10" s="820"/>
      <c r="AH10" s="821"/>
      <c r="AK10" s="38"/>
      <c r="AL10" s="38"/>
      <c r="AM10" s="38"/>
      <c r="AN10" s="38"/>
      <c r="AO10" s="38"/>
      <c r="AP10" s="89"/>
      <c r="AQ10" s="38"/>
      <c r="AR10" s="38"/>
      <c r="AS10" s="38"/>
      <c r="AT10" s="38"/>
      <c r="AU10" s="38"/>
      <c r="AV10" s="38"/>
      <c r="AW10" s="38"/>
      <c r="AX10" s="38"/>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row>
    <row r="11" spans="1:77" ht="33" customHeight="1">
      <c r="B11" s="819"/>
      <c r="C11" s="820"/>
      <c r="D11" s="820"/>
      <c r="E11" s="820"/>
      <c r="F11" s="820"/>
      <c r="G11" s="820"/>
      <c r="H11" s="820"/>
      <c r="I11" s="820"/>
      <c r="J11" s="820"/>
      <c r="K11" s="820"/>
      <c r="L11" s="820"/>
      <c r="M11" s="820"/>
      <c r="N11" s="820"/>
      <c r="O11" s="820"/>
      <c r="P11" s="820"/>
      <c r="Q11" s="820"/>
      <c r="R11" s="820"/>
      <c r="S11" s="820"/>
      <c r="T11" s="820"/>
      <c r="U11" s="820"/>
      <c r="V11" s="820"/>
      <c r="W11" s="820"/>
      <c r="X11" s="820"/>
      <c r="Y11" s="820"/>
      <c r="Z11" s="820"/>
      <c r="AA11" s="820"/>
      <c r="AB11" s="820"/>
      <c r="AC11" s="820"/>
      <c r="AD11" s="820"/>
      <c r="AE11" s="820"/>
      <c r="AF11" s="820"/>
      <c r="AG11" s="820"/>
      <c r="AH11" s="821"/>
      <c r="AK11" s="34"/>
      <c r="AL11" s="37"/>
      <c r="AM11" s="37"/>
      <c r="AN11" s="37"/>
      <c r="AO11" s="37"/>
      <c r="AP11" s="90"/>
      <c r="AQ11" s="37"/>
      <c r="AR11" s="37"/>
      <c r="AS11" s="37"/>
      <c r="AT11" s="37"/>
      <c r="AU11" s="37"/>
      <c r="AV11" s="37"/>
      <c r="AW11" s="37"/>
      <c r="AX11" s="37"/>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row>
    <row r="12" spans="1:77" ht="33" customHeight="1">
      <c r="B12" s="819"/>
      <c r="C12" s="820"/>
      <c r="D12" s="820"/>
      <c r="E12" s="820"/>
      <c r="F12" s="820"/>
      <c r="G12" s="820"/>
      <c r="H12" s="820"/>
      <c r="I12" s="820"/>
      <c r="J12" s="820"/>
      <c r="K12" s="820"/>
      <c r="L12" s="820"/>
      <c r="M12" s="820"/>
      <c r="N12" s="820"/>
      <c r="O12" s="820"/>
      <c r="P12" s="820"/>
      <c r="Q12" s="820"/>
      <c r="R12" s="820"/>
      <c r="S12" s="820"/>
      <c r="T12" s="820"/>
      <c r="U12" s="820"/>
      <c r="V12" s="820"/>
      <c r="W12" s="820"/>
      <c r="X12" s="820"/>
      <c r="Y12" s="820"/>
      <c r="Z12" s="820"/>
      <c r="AA12" s="820"/>
      <c r="AB12" s="820"/>
      <c r="AC12" s="820"/>
      <c r="AD12" s="820"/>
      <c r="AE12" s="820"/>
      <c r="AF12" s="820"/>
      <c r="AG12" s="820"/>
      <c r="AH12" s="821"/>
      <c r="AK12" s="37"/>
      <c r="AL12" s="37"/>
      <c r="AM12" s="37"/>
      <c r="AN12" s="37"/>
      <c r="AO12" s="37"/>
      <c r="AP12" s="90"/>
      <c r="AQ12" s="37"/>
      <c r="AR12" s="37"/>
      <c r="AS12" s="37"/>
      <c r="AT12" s="37"/>
      <c r="AU12" s="37"/>
      <c r="AV12" s="37"/>
      <c r="AW12" s="37"/>
      <c r="AX12" s="37"/>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row>
    <row r="13" spans="1:77" ht="33" customHeight="1">
      <c r="B13" s="819"/>
      <c r="C13" s="820"/>
      <c r="D13" s="820"/>
      <c r="E13" s="820"/>
      <c r="F13" s="820"/>
      <c r="G13" s="820"/>
      <c r="H13" s="820"/>
      <c r="I13" s="820"/>
      <c r="J13" s="820"/>
      <c r="K13" s="820"/>
      <c r="L13" s="820"/>
      <c r="M13" s="820"/>
      <c r="N13" s="820"/>
      <c r="O13" s="820"/>
      <c r="P13" s="820"/>
      <c r="Q13" s="820"/>
      <c r="R13" s="820"/>
      <c r="S13" s="820"/>
      <c r="T13" s="820"/>
      <c r="U13" s="820"/>
      <c r="V13" s="820"/>
      <c r="W13" s="820"/>
      <c r="X13" s="820"/>
      <c r="Y13" s="820"/>
      <c r="Z13" s="820"/>
      <c r="AA13" s="820"/>
      <c r="AB13" s="820"/>
      <c r="AC13" s="820"/>
      <c r="AD13" s="820"/>
      <c r="AE13" s="820"/>
      <c r="AF13" s="820"/>
      <c r="AG13" s="820"/>
      <c r="AH13" s="821"/>
      <c r="AK13" s="37"/>
      <c r="AL13" s="37"/>
      <c r="AM13" s="37"/>
      <c r="AN13" s="37"/>
      <c r="AO13" s="37"/>
      <c r="AP13" s="90"/>
      <c r="AQ13" s="37"/>
      <c r="AR13" s="37"/>
      <c r="AS13" s="37"/>
      <c r="AT13" s="37"/>
      <c r="AU13" s="37"/>
      <c r="AV13" s="37"/>
      <c r="AW13" s="37"/>
      <c r="AX13" s="37"/>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33" customHeight="1">
      <c r="B14" s="819"/>
      <c r="C14" s="820"/>
      <c r="D14" s="820"/>
      <c r="E14" s="820"/>
      <c r="F14" s="820"/>
      <c r="G14" s="820"/>
      <c r="H14" s="820"/>
      <c r="I14" s="820"/>
      <c r="J14" s="820"/>
      <c r="K14" s="820"/>
      <c r="L14" s="820"/>
      <c r="M14" s="820"/>
      <c r="N14" s="820"/>
      <c r="O14" s="820"/>
      <c r="P14" s="820"/>
      <c r="Q14" s="820"/>
      <c r="R14" s="820"/>
      <c r="S14" s="820"/>
      <c r="T14" s="820"/>
      <c r="U14" s="820"/>
      <c r="V14" s="820"/>
      <c r="W14" s="820"/>
      <c r="X14" s="820"/>
      <c r="Y14" s="820"/>
      <c r="Z14" s="820"/>
      <c r="AA14" s="820"/>
      <c r="AB14" s="820"/>
      <c r="AC14" s="820"/>
      <c r="AD14" s="820"/>
      <c r="AE14" s="820"/>
      <c r="AF14" s="820"/>
      <c r="AG14" s="820"/>
      <c r="AH14" s="821"/>
      <c r="AK14" s="37"/>
      <c r="AL14" s="37"/>
      <c r="AM14" s="37"/>
      <c r="AN14" s="37"/>
      <c r="AO14" s="37"/>
      <c r="AP14" s="90"/>
      <c r="AQ14" s="37"/>
      <c r="AR14" s="37"/>
      <c r="AS14" s="37"/>
      <c r="AT14" s="37"/>
      <c r="AU14" s="37"/>
      <c r="AV14" s="37"/>
      <c r="AW14" s="37"/>
      <c r="AX14" s="37"/>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row>
    <row r="15" spans="1:77" ht="33" customHeight="1">
      <c r="B15" s="819"/>
      <c r="C15" s="820"/>
      <c r="D15" s="820"/>
      <c r="E15" s="820"/>
      <c r="F15" s="820"/>
      <c r="G15" s="820"/>
      <c r="H15" s="820"/>
      <c r="I15" s="820"/>
      <c r="J15" s="820"/>
      <c r="K15" s="820"/>
      <c r="L15" s="820"/>
      <c r="M15" s="820"/>
      <c r="N15" s="820"/>
      <c r="O15" s="820"/>
      <c r="P15" s="820"/>
      <c r="Q15" s="820"/>
      <c r="R15" s="820"/>
      <c r="S15" s="820"/>
      <c r="T15" s="820"/>
      <c r="U15" s="820"/>
      <c r="V15" s="820"/>
      <c r="W15" s="820"/>
      <c r="X15" s="820"/>
      <c r="Y15" s="820"/>
      <c r="Z15" s="820"/>
      <c r="AA15" s="820"/>
      <c r="AB15" s="820"/>
      <c r="AC15" s="820"/>
      <c r="AD15" s="820"/>
      <c r="AE15" s="820"/>
      <c r="AF15" s="820"/>
      <c r="AG15" s="820"/>
      <c r="AH15" s="821"/>
      <c r="AK15" s="37"/>
      <c r="AL15" s="37"/>
      <c r="AM15" s="37"/>
      <c r="AN15" s="37"/>
      <c r="AO15" s="37"/>
      <c r="AP15" s="90"/>
      <c r="AQ15" s="37"/>
      <c r="AR15" s="37"/>
      <c r="AS15" s="37"/>
      <c r="AT15" s="37"/>
      <c r="AU15" s="37"/>
      <c r="AV15" s="37"/>
      <c r="AW15" s="37"/>
      <c r="AX15" s="37"/>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row>
    <row r="16" spans="1:77" ht="33" customHeight="1">
      <c r="B16" s="819"/>
      <c r="C16" s="820"/>
      <c r="D16" s="820"/>
      <c r="E16" s="820"/>
      <c r="F16" s="820"/>
      <c r="G16" s="820"/>
      <c r="H16" s="820"/>
      <c r="I16" s="820"/>
      <c r="J16" s="820"/>
      <c r="K16" s="820"/>
      <c r="L16" s="820"/>
      <c r="M16" s="820"/>
      <c r="N16" s="820"/>
      <c r="O16" s="820"/>
      <c r="P16" s="820"/>
      <c r="Q16" s="820"/>
      <c r="R16" s="820"/>
      <c r="S16" s="820"/>
      <c r="T16" s="820"/>
      <c r="U16" s="820"/>
      <c r="V16" s="820"/>
      <c r="W16" s="820"/>
      <c r="X16" s="820"/>
      <c r="Y16" s="820"/>
      <c r="Z16" s="820"/>
      <c r="AA16" s="820"/>
      <c r="AB16" s="820"/>
      <c r="AC16" s="820"/>
      <c r="AD16" s="820"/>
      <c r="AE16" s="820"/>
      <c r="AF16" s="820"/>
      <c r="AG16" s="820"/>
      <c r="AH16" s="821"/>
      <c r="AK16" s="37"/>
      <c r="AL16" s="37"/>
      <c r="AM16" s="37"/>
      <c r="AN16" s="37"/>
      <c r="AO16" s="37"/>
      <c r="AP16" s="90"/>
      <c r="AQ16" s="37"/>
      <c r="AR16" s="37"/>
      <c r="AS16" s="37"/>
      <c r="AT16" s="37"/>
      <c r="AU16" s="37"/>
      <c r="AV16" s="37"/>
      <c r="AW16" s="37"/>
      <c r="AX16" s="37"/>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row>
    <row r="17" spans="1:77" ht="33" customHeight="1">
      <c r="B17" s="819"/>
      <c r="C17" s="820"/>
      <c r="D17" s="820"/>
      <c r="E17" s="820"/>
      <c r="F17" s="820"/>
      <c r="G17" s="820"/>
      <c r="H17" s="820"/>
      <c r="I17" s="820"/>
      <c r="J17" s="820"/>
      <c r="K17" s="820"/>
      <c r="L17" s="820"/>
      <c r="M17" s="820"/>
      <c r="N17" s="820"/>
      <c r="O17" s="820"/>
      <c r="P17" s="820"/>
      <c r="Q17" s="820"/>
      <c r="R17" s="820"/>
      <c r="S17" s="820"/>
      <c r="T17" s="820"/>
      <c r="U17" s="820"/>
      <c r="V17" s="820"/>
      <c r="W17" s="820"/>
      <c r="X17" s="820"/>
      <c r="Y17" s="820"/>
      <c r="Z17" s="820"/>
      <c r="AA17" s="820"/>
      <c r="AB17" s="820"/>
      <c r="AC17" s="820"/>
      <c r="AD17" s="820"/>
      <c r="AE17" s="820"/>
      <c r="AF17" s="820"/>
      <c r="AG17" s="820"/>
      <c r="AH17" s="821"/>
      <c r="AK17" s="37"/>
      <c r="AL17" s="37"/>
      <c r="AM17" s="37"/>
      <c r="AN17" s="37"/>
      <c r="AO17" s="37"/>
      <c r="AP17" s="90"/>
      <c r="AQ17" s="37"/>
      <c r="AR17" s="37"/>
      <c r="AS17" s="37"/>
      <c r="AT17" s="37"/>
      <c r="AU17" s="37"/>
      <c r="AV17" s="37"/>
      <c r="AW17" s="37"/>
      <c r="AX17" s="37"/>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row>
    <row r="18" spans="1:77" ht="33" customHeight="1">
      <c r="B18" s="819"/>
      <c r="C18" s="820"/>
      <c r="D18" s="820"/>
      <c r="E18" s="820"/>
      <c r="F18" s="820"/>
      <c r="G18" s="820"/>
      <c r="H18" s="820"/>
      <c r="I18" s="820"/>
      <c r="J18" s="820"/>
      <c r="K18" s="820"/>
      <c r="L18" s="820"/>
      <c r="M18" s="820"/>
      <c r="N18" s="820"/>
      <c r="O18" s="820"/>
      <c r="P18" s="820"/>
      <c r="Q18" s="820"/>
      <c r="R18" s="820"/>
      <c r="S18" s="820"/>
      <c r="T18" s="820"/>
      <c r="U18" s="820"/>
      <c r="V18" s="820"/>
      <c r="W18" s="820"/>
      <c r="X18" s="820"/>
      <c r="Y18" s="820"/>
      <c r="Z18" s="820"/>
      <c r="AA18" s="820"/>
      <c r="AB18" s="820"/>
      <c r="AC18" s="820"/>
      <c r="AD18" s="820"/>
      <c r="AE18" s="820"/>
      <c r="AF18" s="820"/>
      <c r="AG18" s="820"/>
      <c r="AH18" s="821"/>
      <c r="AK18" s="37"/>
      <c r="AL18" s="37"/>
      <c r="AM18" s="37"/>
      <c r="AN18" s="37"/>
      <c r="AO18" s="37"/>
      <c r="AP18" s="90"/>
      <c r="AQ18" s="37"/>
      <c r="AR18" s="37"/>
      <c r="AS18" s="37"/>
      <c r="AT18" s="37"/>
      <c r="AU18" s="37"/>
      <c r="AV18" s="37"/>
      <c r="AW18" s="37"/>
      <c r="AX18" s="37"/>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row>
    <row r="19" spans="1:77" ht="33" customHeight="1">
      <c r="B19" s="819"/>
      <c r="C19" s="820"/>
      <c r="D19" s="820"/>
      <c r="E19" s="820"/>
      <c r="F19" s="820"/>
      <c r="G19" s="820"/>
      <c r="H19" s="820"/>
      <c r="I19" s="820"/>
      <c r="J19" s="820"/>
      <c r="K19" s="820"/>
      <c r="L19" s="820"/>
      <c r="M19" s="820"/>
      <c r="N19" s="820"/>
      <c r="O19" s="820"/>
      <c r="P19" s="820"/>
      <c r="Q19" s="820"/>
      <c r="R19" s="820"/>
      <c r="S19" s="820"/>
      <c r="T19" s="820"/>
      <c r="U19" s="820"/>
      <c r="V19" s="820"/>
      <c r="W19" s="820"/>
      <c r="X19" s="820"/>
      <c r="Y19" s="820"/>
      <c r="Z19" s="820"/>
      <c r="AA19" s="820"/>
      <c r="AB19" s="820"/>
      <c r="AC19" s="820"/>
      <c r="AD19" s="820"/>
      <c r="AE19" s="820"/>
      <c r="AF19" s="820"/>
      <c r="AG19" s="820"/>
      <c r="AH19" s="821"/>
      <c r="AK19" s="37"/>
      <c r="AL19" s="37"/>
      <c r="AM19" s="37"/>
      <c r="AN19" s="37"/>
      <c r="AO19" s="37"/>
      <c r="AP19" s="90"/>
      <c r="AQ19" s="37"/>
      <c r="AR19" s="37"/>
      <c r="AS19" s="37"/>
      <c r="AT19" s="37"/>
      <c r="AU19" s="37"/>
      <c r="AV19" s="37"/>
      <c r="AW19" s="37"/>
      <c r="AX19" s="37"/>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row>
    <row r="20" spans="1:77" ht="33" customHeight="1">
      <c r="B20" s="822"/>
      <c r="C20" s="823"/>
      <c r="D20" s="823"/>
      <c r="E20" s="823"/>
      <c r="F20" s="823"/>
      <c r="G20" s="823"/>
      <c r="H20" s="823"/>
      <c r="I20" s="823"/>
      <c r="J20" s="823"/>
      <c r="K20" s="823"/>
      <c r="L20" s="823"/>
      <c r="M20" s="823"/>
      <c r="N20" s="823"/>
      <c r="O20" s="823"/>
      <c r="P20" s="823"/>
      <c r="Q20" s="823"/>
      <c r="R20" s="823"/>
      <c r="S20" s="823"/>
      <c r="T20" s="823"/>
      <c r="U20" s="823"/>
      <c r="V20" s="823"/>
      <c r="W20" s="823"/>
      <c r="X20" s="823"/>
      <c r="Y20" s="823"/>
      <c r="Z20" s="823"/>
      <c r="AA20" s="823"/>
      <c r="AB20" s="823"/>
      <c r="AC20" s="823"/>
      <c r="AD20" s="823"/>
      <c r="AE20" s="823"/>
      <c r="AF20" s="823"/>
      <c r="AG20" s="823"/>
      <c r="AH20" s="824"/>
      <c r="AK20" s="37"/>
      <c r="AL20" s="37"/>
      <c r="AM20" s="37"/>
      <c r="AN20" s="37"/>
      <c r="AO20" s="37"/>
      <c r="AP20" s="90"/>
      <c r="AQ20" s="37"/>
      <c r="AR20" s="37"/>
      <c r="AS20" s="37"/>
      <c r="AT20" s="37"/>
      <c r="AU20" s="37"/>
      <c r="AV20" s="37"/>
      <c r="AW20" s="37"/>
      <c r="AX20" s="37"/>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row>
    <row r="21" spans="1:77" ht="20.100000000000001" customHeight="1">
      <c r="B21" s="814"/>
      <c r="C21" s="815"/>
      <c r="D21" s="815"/>
      <c r="E21" s="815"/>
      <c r="F21" s="815"/>
      <c r="G21" s="815"/>
      <c r="H21" s="815"/>
      <c r="I21" s="815"/>
      <c r="J21" s="815"/>
      <c r="K21" s="815"/>
      <c r="L21" s="815"/>
      <c r="M21" s="815"/>
      <c r="N21" s="815"/>
      <c r="O21" s="815"/>
      <c r="P21" s="815"/>
      <c r="Q21" s="815"/>
      <c r="R21" s="815"/>
      <c r="S21" s="815"/>
      <c r="T21" s="815"/>
      <c r="U21" s="815"/>
      <c r="V21" s="815"/>
      <c r="W21" s="815"/>
      <c r="X21" s="815"/>
      <c r="Y21" s="815"/>
      <c r="Z21" s="815"/>
      <c r="AA21" s="815"/>
      <c r="AB21" s="815"/>
      <c r="AC21" s="815"/>
      <c r="AD21" s="815"/>
      <c r="AE21" s="815"/>
      <c r="AF21" s="815"/>
      <c r="AG21" s="815"/>
      <c r="AH21" s="815"/>
      <c r="AK21" s="37"/>
      <c r="AL21" s="37"/>
      <c r="AM21" s="37"/>
      <c r="AN21" s="37"/>
      <c r="AO21" s="37"/>
      <c r="AP21" s="90"/>
      <c r="AQ21" s="37"/>
      <c r="AR21" s="37"/>
      <c r="AS21" s="37"/>
      <c r="AT21" s="37"/>
      <c r="AU21" s="37"/>
      <c r="AV21" s="37"/>
      <c r="AW21" s="37"/>
      <c r="AX21" s="37"/>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row>
    <row r="22" spans="1:77" ht="20.100000000000001" customHeight="1">
      <c r="A22" s="6" t="s">
        <v>50</v>
      </c>
      <c r="B22" s="22" t="s">
        <v>208</v>
      </c>
      <c r="C22" s="9"/>
      <c r="D22" s="9"/>
      <c r="E22" s="9"/>
      <c r="F22" s="9"/>
      <c r="G22" s="9"/>
      <c r="H22" s="9"/>
      <c r="I22" s="9"/>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row>
    <row r="23" spans="1:77" ht="12" hidden="1" customHeight="1">
      <c r="B23" s="753"/>
      <c r="C23" s="753"/>
      <c r="D23" s="753"/>
      <c r="E23" s="753"/>
      <c r="F23" s="753"/>
      <c r="G23" s="753"/>
      <c r="H23" s="753"/>
      <c r="I23" s="753"/>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row>
    <row r="24" spans="1:77" ht="6" customHeight="1">
      <c r="B24" s="23"/>
      <c r="C24" s="23"/>
      <c r="D24" s="23"/>
      <c r="E24" s="23"/>
      <c r="F24" s="23"/>
      <c r="G24" s="23"/>
      <c r="H24" s="23"/>
      <c r="I24" s="23"/>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row>
    <row r="25" spans="1:77" ht="20.100000000000001" customHeight="1">
      <c r="B25" s="66" t="s">
        <v>97</v>
      </c>
      <c r="C25" s="82" t="s">
        <v>207</v>
      </c>
      <c r="D25" s="12"/>
      <c r="E25" s="12"/>
      <c r="F25" s="12"/>
      <c r="W25" s="12"/>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row>
    <row r="26" spans="1:77" ht="3" customHeight="1">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row>
    <row r="27" spans="1:77" ht="20.100000000000001" customHeight="1">
      <c r="B27" s="28"/>
      <c r="C27" s="756" t="s">
        <v>206</v>
      </c>
      <c r="D27" s="756"/>
      <c r="E27" s="756"/>
      <c r="F27" s="756"/>
      <c r="G27" s="756"/>
      <c r="H27" s="764" t="s">
        <v>917</v>
      </c>
      <c r="I27" s="764"/>
      <c r="J27" s="764"/>
      <c r="K27" s="764"/>
      <c r="L27" s="764"/>
      <c r="M27" s="764"/>
      <c r="N27" s="764"/>
      <c r="O27" s="764"/>
      <c r="P27" s="764"/>
      <c r="Q27" s="764"/>
      <c r="R27" s="4"/>
      <c r="S27" s="756" t="s">
        <v>210</v>
      </c>
      <c r="T27" s="825"/>
      <c r="U27" s="825"/>
      <c r="V27" s="825"/>
      <c r="W27" s="764" t="s">
        <v>918</v>
      </c>
      <c r="X27" s="764"/>
      <c r="Y27" s="764"/>
      <c r="Z27" s="764"/>
      <c r="AA27" s="764"/>
      <c r="AB27" s="764"/>
      <c r="AC27" s="764"/>
      <c r="AD27" s="764"/>
      <c r="AE27" s="764"/>
      <c r="AF27" s="764"/>
      <c r="AG27" s="764"/>
      <c r="AH27" s="764"/>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row>
    <row r="28" spans="1:77" ht="20.100000000000001" customHeight="1">
      <c r="C28" s="68" t="s">
        <v>209</v>
      </c>
      <c r="D28" s="67"/>
      <c r="E28" s="67"/>
      <c r="F28" s="67"/>
      <c r="G28" s="67"/>
      <c r="H28" s="67"/>
      <c r="I28" s="67"/>
      <c r="S28" s="68" t="s">
        <v>211</v>
      </c>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row>
    <row r="29" spans="1:77" customFormat="1" ht="15" hidden="1" customHeight="1">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P29" s="84"/>
    </row>
    <row r="30" spans="1:77" customFormat="1" ht="12" hidden="1" customHeight="1">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P30" s="84"/>
    </row>
    <row r="31" spans="1:77" customFormat="1" ht="3" customHeight="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P31" s="84"/>
    </row>
    <row r="32" spans="1:77" customFormat="1" ht="20.100000000000001" customHeight="1">
      <c r="B32" s="66" t="s">
        <v>96</v>
      </c>
      <c r="C32" s="12" t="s">
        <v>212</v>
      </c>
      <c r="D32" s="5"/>
      <c r="E32" s="12"/>
      <c r="F32" s="12"/>
      <c r="G32" s="12"/>
      <c r="H32" s="12"/>
      <c r="I32" s="12"/>
      <c r="J32" s="12"/>
      <c r="K32" s="66" t="s">
        <v>96</v>
      </c>
      <c r="L32" s="12" t="s">
        <v>214</v>
      </c>
      <c r="M32" s="5"/>
      <c r="N32" s="12"/>
      <c r="O32" s="12"/>
      <c r="P32" s="12"/>
      <c r="Q32" s="12"/>
      <c r="R32" s="66" t="s">
        <v>96</v>
      </c>
      <c r="S32" s="813" t="s">
        <v>216</v>
      </c>
      <c r="T32" s="813"/>
      <c r="U32" s="813"/>
      <c r="V32" s="12" t="s">
        <v>226</v>
      </c>
      <c r="W32" s="764"/>
      <c r="X32" s="764"/>
      <c r="Y32" s="764"/>
      <c r="Z32" s="764"/>
      <c r="AA32" s="764"/>
      <c r="AB32" s="764"/>
      <c r="AC32" s="764"/>
      <c r="AD32" s="764"/>
      <c r="AE32" s="764"/>
      <c r="AF32" s="764"/>
      <c r="AG32" s="764"/>
      <c r="AH32" s="5" t="s">
        <v>227</v>
      </c>
      <c r="AP32" s="84"/>
    </row>
    <row r="33" spans="2:77" ht="20.100000000000001" customHeight="1">
      <c r="C33" s="68" t="s">
        <v>213</v>
      </c>
      <c r="D33" s="67"/>
      <c r="E33" s="67"/>
      <c r="F33" s="67"/>
      <c r="G33" s="67"/>
      <c r="H33" s="67"/>
      <c r="I33" s="67"/>
      <c r="L33" s="68" t="s">
        <v>215</v>
      </c>
      <c r="S33" s="68" t="s">
        <v>217</v>
      </c>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row>
    <row r="34" spans="2:77" customFormat="1" ht="12" hidden="1"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P34" s="84"/>
    </row>
    <row r="35" spans="2:77" customFormat="1" ht="15" hidden="1" customHeight="1">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P35" s="84"/>
    </row>
    <row r="36" spans="2:77" customFormat="1" ht="12" hidden="1" customHeight="1">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P36" s="84"/>
    </row>
    <row r="37" spans="2:77" customFormat="1" ht="15" hidden="1" customHeight="1">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P37" s="84"/>
    </row>
    <row r="38" spans="2:77" customFormat="1" ht="12" hidden="1"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P38" s="84"/>
    </row>
    <row r="39" spans="2:77" customFormat="1" ht="15" hidden="1"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P39" s="84"/>
    </row>
    <row r="40" spans="2:77" customFormat="1" ht="12" hidden="1" customHeight="1">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P40" s="84"/>
    </row>
    <row r="41" spans="2:77" customFormat="1" ht="15" hidden="1"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P41" s="84"/>
    </row>
    <row r="42" spans="2:77" customFormat="1" ht="12" hidden="1" customHeight="1">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P42" s="84"/>
    </row>
    <row r="43" spans="2:77" customFormat="1" ht="15" hidden="1" customHeight="1">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P43" s="84"/>
    </row>
    <row r="44" spans="2:77" customFormat="1" ht="12" hidden="1" customHeight="1">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P44" s="84"/>
    </row>
    <row r="45" spans="2:77" customFormat="1" ht="15" hidden="1" customHeight="1">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P45" s="84"/>
    </row>
    <row r="46" spans="2:77" customFormat="1" ht="20.100000000000001" hidden="1" customHeight="1">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P46" s="84"/>
    </row>
    <row r="47" spans="2:77" customFormat="1" ht="20.100000000000001" hidden="1" customHeight="1">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P47" s="84"/>
    </row>
    <row r="48" spans="2:77" ht="3" customHeight="1">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row>
    <row r="49" spans="2:42" ht="20.100000000000001" customHeight="1">
      <c r="B49" s="756" t="s">
        <v>218</v>
      </c>
      <c r="C49" s="756"/>
      <c r="D49" s="756"/>
      <c r="E49" s="756"/>
      <c r="F49" s="756"/>
      <c r="G49" s="756"/>
      <c r="H49" s="756"/>
      <c r="I49" s="756"/>
      <c r="J49" s="756"/>
      <c r="K49" s="756"/>
      <c r="L49" s="756"/>
      <c r="M49" s="756"/>
      <c r="N49" s="756"/>
      <c r="O49" s="756"/>
      <c r="P49" s="756"/>
      <c r="Q49" s="756"/>
      <c r="R49" s="756"/>
      <c r="S49" s="756"/>
      <c r="T49" s="756"/>
      <c r="U49" s="756"/>
      <c r="V49" s="756"/>
      <c r="W49" s="756"/>
      <c r="X49" s="756"/>
      <c r="Y49" s="756"/>
      <c r="Z49" s="756"/>
      <c r="AA49" s="756"/>
      <c r="AB49" s="756"/>
      <c r="AC49" s="756"/>
      <c r="AD49" s="756"/>
      <c r="AE49" s="756"/>
      <c r="AF49" s="756"/>
      <c r="AG49" s="756"/>
    </row>
    <row r="50" spans="2:42" ht="2.1" customHeight="1">
      <c r="B50" s="24"/>
      <c r="C50" s="24"/>
      <c r="D50" s="24"/>
      <c r="E50" s="24"/>
      <c r="F50" s="24"/>
      <c r="G50" s="24"/>
      <c r="H50" s="24"/>
      <c r="I50" s="24"/>
      <c r="J50" s="24"/>
      <c r="K50" s="24"/>
      <c r="L50" s="24"/>
      <c r="M50" s="24"/>
      <c r="N50" s="3"/>
      <c r="O50" s="3"/>
      <c r="P50" s="3"/>
      <c r="Q50" s="3"/>
      <c r="R50" s="3"/>
      <c r="S50" s="3"/>
      <c r="T50" s="3"/>
      <c r="U50" s="3"/>
      <c r="V50" s="3"/>
      <c r="W50" s="3"/>
      <c r="X50" s="3"/>
      <c r="Y50" s="22"/>
      <c r="Z50" s="22"/>
      <c r="AA50" s="22"/>
      <c r="AB50" s="22"/>
      <c r="AC50" s="22"/>
      <c r="AD50" s="22"/>
      <c r="AE50" s="22"/>
      <c r="AF50" s="22"/>
      <c r="AG50" s="22"/>
    </row>
    <row r="51" spans="2:42" ht="20.100000000000001" customHeight="1">
      <c r="B51" s="812" t="s">
        <v>219</v>
      </c>
      <c r="C51" s="812"/>
      <c r="D51" s="812"/>
      <c r="E51" s="812"/>
      <c r="F51" s="812"/>
      <c r="G51" s="812"/>
      <c r="H51" s="812"/>
      <c r="I51" s="812"/>
      <c r="J51" s="812"/>
      <c r="K51" s="812"/>
      <c r="L51" s="812"/>
      <c r="M51" s="812"/>
      <c r="N51" s="812"/>
      <c r="O51" s="812"/>
      <c r="P51" s="812"/>
      <c r="Q51" s="812"/>
      <c r="R51" s="812"/>
      <c r="S51" s="812"/>
      <c r="T51" s="812"/>
      <c r="U51" s="812"/>
      <c r="V51" s="812"/>
      <c r="W51" s="812"/>
      <c r="X51" s="812"/>
      <c r="Y51" s="812"/>
      <c r="Z51" s="812"/>
      <c r="AA51" s="812"/>
      <c r="AB51" s="812"/>
      <c r="AC51" s="812"/>
      <c r="AD51" s="812"/>
      <c r="AE51" s="812"/>
      <c r="AF51" s="812"/>
      <c r="AG51" s="812"/>
      <c r="AH51" s="8"/>
    </row>
    <row r="52" spans="2:42" ht="20.100000000000001" customHeight="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
    </row>
    <row r="54" spans="2:42" ht="20.100000000000001" customHeight="1">
      <c r="B54" s="808" t="s">
        <v>51</v>
      </c>
      <c r="C54" s="808"/>
      <c r="D54" s="808"/>
      <c r="E54" s="808"/>
      <c r="F54" s="808"/>
      <c r="G54" s="764">
        <f>IF(Application!S124="","",Application!S124)</f>
        <v>2023</v>
      </c>
      <c r="H54" s="764"/>
      <c r="I54" s="764"/>
      <c r="J54" s="28" t="s">
        <v>1</v>
      </c>
      <c r="K54" s="764">
        <f>IF(Application!W124="","",Application!W124)</f>
        <v>4</v>
      </c>
      <c r="L54" s="764"/>
      <c r="M54" s="28" t="s">
        <v>2</v>
      </c>
      <c r="N54" s="764">
        <f>IF(Application!Z124="","",Application!Z124)</f>
        <v>28</v>
      </c>
      <c r="O54" s="764"/>
      <c r="P54" s="28" t="s">
        <v>3</v>
      </c>
      <c r="Q54" s="92"/>
      <c r="S54" s="4"/>
      <c r="T54" s="92"/>
      <c r="U54" s="808" t="s">
        <v>52</v>
      </c>
      <c r="V54" s="808"/>
      <c r="W54" s="808"/>
      <c r="X54" s="808"/>
      <c r="Y54" s="767"/>
      <c r="Z54" s="767"/>
      <c r="AA54" s="767"/>
      <c r="AB54" s="767"/>
      <c r="AC54" s="767"/>
      <c r="AD54" s="767"/>
      <c r="AE54" s="767"/>
      <c r="AF54" s="767"/>
      <c r="AG54" s="767"/>
      <c r="AH54" s="767"/>
    </row>
    <row r="55" spans="2:42" s="69" customFormat="1" ht="20.100000000000001" customHeight="1">
      <c r="B55" s="826" t="s">
        <v>220</v>
      </c>
      <c r="C55" s="826"/>
      <c r="D55" s="826"/>
      <c r="E55" s="826"/>
      <c r="F55" s="826"/>
      <c r="J55" s="80" t="s">
        <v>221</v>
      </c>
      <c r="M55" s="80" t="s">
        <v>222</v>
      </c>
      <c r="P55" s="80" t="s">
        <v>220</v>
      </c>
      <c r="S55" s="70"/>
      <c r="U55" s="68" t="s">
        <v>242</v>
      </c>
      <c r="V55" s="70"/>
      <c r="W55" s="70"/>
      <c r="X55" s="70"/>
      <c r="Y55" s="70"/>
      <c r="Z55" s="5"/>
      <c r="AA55" s="5"/>
      <c r="AB55" s="5"/>
      <c r="AC55" s="5"/>
      <c r="AD55" s="5"/>
      <c r="AE55" s="5"/>
      <c r="AF55" s="5"/>
      <c r="AG55" s="5"/>
      <c r="AH55" s="5"/>
      <c r="AP55" s="88"/>
    </row>
    <row r="58" spans="2:42" ht="20.100000000000001" customHeight="1">
      <c r="Q58" s="811" t="s">
        <v>793</v>
      </c>
      <c r="R58" s="811"/>
      <c r="S58" s="811"/>
      <c r="T58" s="811"/>
      <c r="U58" s="811"/>
      <c r="V58" s="811"/>
      <c r="W58" s="811"/>
      <c r="X58" s="811"/>
      <c r="Y58" s="811"/>
      <c r="Z58" s="811"/>
      <c r="AA58" s="811"/>
      <c r="AB58" s="811"/>
      <c r="AC58" s="811"/>
      <c r="AD58" s="811"/>
      <c r="AE58" s="811"/>
      <c r="AF58" s="811"/>
      <c r="AG58" s="811"/>
      <c r="AH58" s="811"/>
    </row>
    <row r="59" spans="2:42" ht="20.100000000000001" customHeight="1"/>
    <row r="60" spans="2:42" s="12" customFormat="1" ht="20.100000000000001" customHeight="1">
      <c r="AH60" s="30"/>
      <c r="AP60" s="66"/>
    </row>
    <row r="61" spans="2:42" s="12" customFormat="1" ht="20.100000000000001" customHeight="1">
      <c r="AH61" s="95"/>
      <c r="AP61" s="66"/>
    </row>
    <row r="62" spans="2:42" s="12" customFormat="1" ht="20.100000000000001" customHeight="1">
      <c r="AH62" s="30"/>
      <c r="AP62" s="66"/>
    </row>
  </sheetData>
  <sheetProtection algorithmName="SHA-512" hashValue="FVPz3YGFJ2xDYsuaFpXmqRi/3Y1DF/D2YJ7pXAZwZutUyZlHGOo5ugZo3plUVEt1Re1Sd5+Y8g5OXcyW630BcA==" saltValue="hckoMk78TgZysy7b3dPTEQ==" spinCount="100000" sheet="1" formatCells="0" selectLockedCells="1"/>
  <mergeCells count="21">
    <mergeCell ref="B49:AG49"/>
    <mergeCell ref="B55:F55"/>
    <mergeCell ref="U54:X54"/>
    <mergeCell ref="Y54:AH54"/>
    <mergeCell ref="A3:AH3"/>
    <mergeCell ref="A2:AH2"/>
    <mergeCell ref="S32:U32"/>
    <mergeCell ref="W32:AG32"/>
    <mergeCell ref="B21:AH21"/>
    <mergeCell ref="B8:AH20"/>
    <mergeCell ref="B23:I23"/>
    <mergeCell ref="C27:G27"/>
    <mergeCell ref="H27:Q27"/>
    <mergeCell ref="S27:V27"/>
    <mergeCell ref="W27:AH27"/>
    <mergeCell ref="Q58:AH58"/>
    <mergeCell ref="B54:F54"/>
    <mergeCell ref="B51:AG51"/>
    <mergeCell ref="G54:I54"/>
    <mergeCell ref="K54:L54"/>
    <mergeCell ref="N54:O54"/>
  </mergeCells>
  <phoneticPr fontId="1"/>
  <dataValidations count="1">
    <dataValidation type="list" allowBlank="1" showInputMessage="1" showErrorMessage="1" sqref="B25 B32 K32 R32" xr:uid="{00000000-0002-0000-0100-000000000000}">
      <formula1>"□,■"</formula1>
    </dataValidation>
  </dataValidations>
  <hyperlinks>
    <hyperlink ref="Q58:AH58" r:id="rId1" display="追創留学(誠実の本で、新たな未来を拓く)" xr:uid="{16B98CDA-5F6F-4597-B34B-DC5FBD656793}"/>
  </hyperlinks>
  <printOptions horizontalCentered="1"/>
  <pageMargins left="0.39370078740157483" right="0.39370078740157483" top="0.59055118110236227" bottom="0.39370078740157483" header="0.19685039370078741" footer="0.19685039370078741"/>
  <pageSetup paperSize="9" orientation="portrait" horizontalDpi="300" verticalDpi="300" r:id="rId2"/>
  <headerFooter alignWithMargins="0"/>
  <ignoredErrors>
    <ignoredError sqref="A22 A6" numberStoredAsText="1"/>
    <ignoredError sqref="B53:AH53 B56:AH57 B54:F54 B58:P58 AH49:AH51 C55:I55 N55:O55 S55:T55" unlockedFormula="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CB35"/>
  <sheetViews>
    <sheetView showGridLines="0" zoomScale="90" zoomScaleNormal="90" workbookViewId="0">
      <selection activeCell="BC27" sqref="BC27"/>
    </sheetView>
  </sheetViews>
  <sheetFormatPr defaultColWidth="2.625" defaultRowHeight="9.9499999999999993" customHeight="1"/>
  <cols>
    <col min="1" max="54" width="2.625" style="5"/>
    <col min="55" max="55" width="9.5" style="5" bestFit="1" customWidth="1"/>
    <col min="56" max="56" width="2.625" style="5"/>
    <col min="57" max="57" width="2.625" style="84"/>
    <col min="58" max="79" width="2.625" style="5"/>
    <col min="80" max="80" width="2.625" style="5" hidden="1" customWidth="1"/>
    <col min="81" max="16384" width="2.625" style="5"/>
  </cols>
  <sheetData>
    <row r="1" spans="1:80" ht="3" customHeight="1"/>
    <row r="2" spans="1:80" ht="31.5" customHeight="1">
      <c r="A2" s="754" t="s">
        <v>243</v>
      </c>
      <c r="B2" s="754"/>
      <c r="C2" s="754"/>
      <c r="D2" s="754"/>
      <c r="E2" s="754"/>
      <c r="F2" s="754"/>
      <c r="G2" s="754"/>
      <c r="H2" s="754"/>
      <c r="I2" s="754"/>
      <c r="J2" s="754"/>
      <c r="K2" s="754"/>
      <c r="L2" s="754"/>
      <c r="M2" s="754"/>
      <c r="N2" s="754"/>
      <c r="O2" s="754"/>
      <c r="P2" s="754"/>
      <c r="Q2" s="754"/>
      <c r="R2" s="754"/>
      <c r="S2" s="754"/>
      <c r="T2" s="754"/>
      <c r="U2" s="754"/>
      <c r="V2" s="754"/>
      <c r="W2" s="754"/>
      <c r="X2" s="754"/>
      <c r="Y2" s="754"/>
      <c r="Z2" s="754"/>
      <c r="AA2" s="754"/>
      <c r="AB2" s="754"/>
      <c r="AC2" s="754"/>
      <c r="AD2" s="754"/>
      <c r="AE2" s="754"/>
      <c r="AF2" s="754"/>
      <c r="AG2" s="754"/>
      <c r="AH2" s="754"/>
      <c r="AI2" s="754"/>
      <c r="AJ2" s="754"/>
      <c r="AK2" s="754"/>
      <c r="AL2" s="754"/>
      <c r="AM2" s="754"/>
      <c r="AN2" s="754"/>
      <c r="AO2" s="754"/>
      <c r="AP2" s="754"/>
      <c r="AQ2" s="754"/>
      <c r="AR2" s="754"/>
      <c r="AS2" s="754"/>
      <c r="AT2" s="754"/>
      <c r="AU2" s="754"/>
      <c r="AV2" s="754"/>
      <c r="AW2" s="754"/>
      <c r="AX2" s="754"/>
      <c r="AY2" s="754"/>
      <c r="AZ2" s="754"/>
      <c r="BA2" s="754"/>
      <c r="BB2" s="754"/>
      <c r="BC2" s="45"/>
      <c r="BE2" s="79"/>
    </row>
    <row r="3" spans="1:80" ht="3" customHeight="1"/>
    <row r="4" spans="1:80" ht="3" customHeight="1"/>
    <row r="5" spans="1:80" ht="9" customHeight="1">
      <c r="C5" s="9"/>
      <c r="E5" s="9"/>
      <c r="F5" s="9"/>
      <c r="G5" s="9"/>
      <c r="M5" s="9"/>
      <c r="N5" s="9"/>
      <c r="O5" s="9"/>
      <c r="P5" s="9"/>
      <c r="Q5" s="9"/>
      <c r="R5" s="9"/>
      <c r="S5" s="9"/>
      <c r="T5" s="9"/>
      <c r="U5" s="9"/>
      <c r="V5" s="9"/>
      <c r="W5" s="9"/>
      <c r="X5" s="9"/>
      <c r="Y5" s="9"/>
      <c r="Z5" s="9"/>
      <c r="AA5" s="9"/>
      <c r="AB5" s="9"/>
      <c r="AC5" s="9"/>
      <c r="AD5" s="9"/>
      <c r="AE5" s="9"/>
      <c r="AF5" s="9"/>
    </row>
    <row r="6" spans="1:80" ht="3" customHeight="1"/>
    <row r="7" spans="1:80" ht="20.100000000000001" hidden="1" customHeight="1"/>
    <row r="8" spans="1:80" ht="30" customHeight="1">
      <c r="A8" s="835" t="s">
        <v>245</v>
      </c>
      <c r="B8" s="835"/>
      <c r="C8" s="835" t="s">
        <v>151</v>
      </c>
      <c r="D8" s="835"/>
      <c r="E8" s="835"/>
      <c r="F8" s="835" t="s">
        <v>98</v>
      </c>
      <c r="G8" s="835"/>
      <c r="H8" s="835"/>
      <c r="I8" s="835"/>
      <c r="J8" s="835"/>
      <c r="K8" s="835"/>
      <c r="L8" s="835"/>
      <c r="M8" s="835"/>
      <c r="N8" s="835"/>
      <c r="O8" s="835" t="s">
        <v>152</v>
      </c>
      <c r="P8" s="835"/>
      <c r="Q8" s="835"/>
      <c r="R8" s="835"/>
      <c r="S8" s="835" t="s">
        <v>154</v>
      </c>
      <c r="T8" s="835"/>
      <c r="U8" s="835" t="s">
        <v>99</v>
      </c>
      <c r="V8" s="835"/>
      <c r="W8" s="835"/>
      <c r="X8" s="835"/>
      <c r="Y8" s="835"/>
      <c r="Z8" s="835" t="s">
        <v>100</v>
      </c>
      <c r="AA8" s="835"/>
      <c r="AB8" s="835" t="s">
        <v>101</v>
      </c>
      <c r="AC8" s="835"/>
      <c r="AD8" s="835"/>
      <c r="AE8" s="835"/>
      <c r="AF8" s="835"/>
      <c r="AG8" s="835" t="s">
        <v>153</v>
      </c>
      <c r="AH8" s="835"/>
      <c r="AI8" s="835"/>
      <c r="AJ8" s="835"/>
      <c r="AK8" s="835"/>
      <c r="AL8" s="835"/>
      <c r="AM8" s="835"/>
      <c r="AN8" s="835"/>
      <c r="AO8" s="835"/>
      <c r="AP8" s="835"/>
      <c r="AQ8" s="835"/>
      <c r="AR8" s="835"/>
      <c r="AS8" s="835"/>
      <c r="AT8" s="835"/>
      <c r="AU8" s="835"/>
      <c r="AV8" s="835"/>
      <c r="AW8" s="835"/>
      <c r="AX8" s="835"/>
      <c r="AY8" s="835" t="s">
        <v>244</v>
      </c>
      <c r="AZ8" s="835"/>
      <c r="BA8" s="835"/>
      <c r="BB8" s="835"/>
      <c r="BE8" s="840" t="s">
        <v>322</v>
      </c>
      <c r="BF8" s="840"/>
      <c r="BG8" s="840"/>
      <c r="BH8" s="840"/>
      <c r="BI8" s="840"/>
      <c r="BJ8" s="840"/>
      <c r="BK8" s="840"/>
      <c r="BL8" s="840"/>
      <c r="BM8" s="840"/>
      <c r="BN8" s="840"/>
      <c r="BO8" s="840"/>
      <c r="BP8" s="840"/>
      <c r="BQ8" s="840"/>
      <c r="BR8" s="840"/>
      <c r="BS8" s="840"/>
      <c r="BT8" s="840"/>
      <c r="BU8" s="840"/>
      <c r="BV8" s="840"/>
      <c r="BW8" s="840"/>
      <c r="BX8" s="840"/>
      <c r="BY8" s="840"/>
      <c r="BZ8" s="840"/>
      <c r="CB8" s="5" t="s">
        <v>155</v>
      </c>
    </row>
    <row r="9" spans="1:80" ht="35.1" customHeight="1">
      <c r="A9" s="838">
        <v>1</v>
      </c>
      <c r="B9" s="838"/>
      <c r="C9" s="835" t="s">
        <v>249</v>
      </c>
      <c r="D9" s="832"/>
      <c r="E9" s="832"/>
      <c r="F9" s="797" t="str">
        <f>IF('★Expenses Payment★'!C32="","",'★Expenses Payment★'!C32)</f>
        <v>陈宝仪</v>
      </c>
      <c r="G9" s="797"/>
      <c r="H9" s="797"/>
      <c r="I9" s="797"/>
      <c r="J9" s="797"/>
      <c r="K9" s="797"/>
      <c r="L9" s="797"/>
      <c r="M9" s="797"/>
      <c r="N9" s="797"/>
      <c r="O9" s="797" t="str">
        <f>IF(OR(F9="",'★Resume-1★'!G5=""),"",'★Resume-1★'!G5)</f>
        <v>中国</v>
      </c>
      <c r="P9" s="797"/>
      <c r="Q9" s="797"/>
      <c r="R9" s="797"/>
      <c r="S9" s="797" t="s">
        <v>250</v>
      </c>
      <c r="T9" s="797"/>
      <c r="U9" s="831">
        <f>IF(F9="","",IF(F9='★Resume-1★'!F20,'★Resume-1★'!K20,IF(F9='★Resume-1★'!F21,'★Resume-1★'!K21,"")))</f>
        <v>24811</v>
      </c>
      <c r="V9" s="831"/>
      <c r="W9" s="831"/>
      <c r="X9" s="831"/>
      <c r="Y9" s="831"/>
      <c r="Z9" s="829">
        <f>IF(OR(U9="",$AM$23=""),"",($AM$23-YEAR(U9)-IF($AQ$23*100+$AT$23&gt;=MONTH(U9)*100+DAY(U9),0,1)))</f>
        <v>55</v>
      </c>
      <c r="AA9" s="829"/>
      <c r="AB9" s="797" t="str">
        <f>IF(F9="","",IF(F9='★Resume-1★'!F20,'★Resume-1★'!O20,IF(F9='★Resume-1★'!F21,'★Resume-1★'!O21,"")))</f>
        <v>人事部经理</v>
      </c>
      <c r="AC9" s="797"/>
      <c r="AD9" s="797"/>
      <c r="AE9" s="797"/>
      <c r="AF9" s="797"/>
      <c r="AG9" s="836" t="str">
        <f>IF('★Expenses Payment★'!F56="","",'★Expenses Payment★'!F56)</f>
        <v>广东省广州市白云区华山街道8号10栋503室</v>
      </c>
      <c r="AH9" s="836"/>
      <c r="AI9" s="836"/>
      <c r="AJ9" s="836"/>
      <c r="AK9" s="836"/>
      <c r="AL9" s="836"/>
      <c r="AM9" s="836"/>
      <c r="AN9" s="836"/>
      <c r="AO9" s="836"/>
      <c r="AP9" s="836"/>
      <c r="AQ9" s="836"/>
      <c r="AR9" s="836"/>
      <c r="AS9" s="836"/>
      <c r="AT9" s="836"/>
      <c r="AU9" s="836"/>
      <c r="AV9" s="836"/>
      <c r="AW9" s="836"/>
      <c r="AX9" s="836"/>
      <c r="AY9" s="839"/>
      <c r="AZ9" s="839"/>
      <c r="BA9" s="839"/>
      <c r="BB9" s="839"/>
      <c r="BE9" s="845" t="s">
        <v>323</v>
      </c>
      <c r="BF9" s="846"/>
      <c r="BG9" s="846"/>
      <c r="BH9" s="846"/>
      <c r="BI9" s="846"/>
      <c r="BJ9" s="846"/>
      <c r="BK9" s="846"/>
      <c r="BL9" s="846"/>
      <c r="BM9" s="846"/>
      <c r="BN9" s="846"/>
      <c r="BO9" s="846"/>
      <c r="BP9" s="846"/>
      <c r="BQ9" s="846"/>
      <c r="BR9" s="846"/>
      <c r="BS9" s="846"/>
      <c r="BT9" s="846"/>
      <c r="BU9" s="846"/>
      <c r="BV9" s="846"/>
      <c r="BW9" s="846"/>
      <c r="BX9" s="846"/>
      <c r="BY9" s="846"/>
      <c r="CB9" s="5" t="s">
        <v>156</v>
      </c>
    </row>
    <row r="10" spans="1:80" ht="35.1" customHeight="1">
      <c r="A10" s="829">
        <v>2</v>
      </c>
      <c r="B10" s="829"/>
      <c r="C10" s="830"/>
      <c r="D10" s="830"/>
      <c r="E10" s="830"/>
      <c r="F10" s="797" t="str">
        <f>IF(F9="","",IF(AND(F9='★Resume-1★'!F20,'★Resume-1★'!U21&lt;&gt;""),'★Resume-1★'!F21,IF(AND(F9='★Resume-1★'!F21,'★Resume-1★'!U20&lt;&gt;""),'★Resume-1★'!F20,IF(OR('★Resume-1★'!U20="",'★Resume-1★'!U21=""),IF(AND('★Resume-1★'!F22="",F9&lt;&gt;""),'★Expenses Payment★'!I10,'★Resume-1★'!F22)))))</f>
        <v>李国栋</v>
      </c>
      <c r="G10" s="797"/>
      <c r="H10" s="797"/>
      <c r="I10" s="797"/>
      <c r="J10" s="797"/>
      <c r="K10" s="797"/>
      <c r="L10" s="797"/>
      <c r="M10" s="797"/>
      <c r="N10" s="797"/>
      <c r="O10" s="797" t="str">
        <f>IF(OR(F10="",'★Resume-1★'!G5=""),"",'★Resume-1★'!G5)</f>
        <v>中国</v>
      </c>
      <c r="P10" s="797"/>
      <c r="Q10" s="797"/>
      <c r="R10" s="797"/>
      <c r="S10" s="797" t="s">
        <v>250</v>
      </c>
      <c r="T10" s="797"/>
      <c r="U10" s="831">
        <f>IF(F9="","",IF(AND(F9='★Resume-1★'!F20,'★Resume-1★'!U21&lt;&gt;""),'★Resume-1★'!K21,IF(AND(F9='★Resume-1★'!F21,'★Resume-1★'!U20&lt;&gt;""),'★Resume-1★'!K20,IF(OR('★Resume-1★'!U20="",'★Resume-1★'!U21=""),IF(AND('★Resume-1★'!F22="",F9&lt;&gt;"",F10='★Expenses Payment★'!I10),'★Resume-1★'!P7,'★Resume-1★'!K22)))))</f>
        <v>24734</v>
      </c>
      <c r="V10" s="831"/>
      <c r="W10" s="831"/>
      <c r="X10" s="831"/>
      <c r="Y10" s="831"/>
      <c r="Z10" s="829">
        <f t="shared" ref="Z10:Z16" si="0">IF(OR(U10="",$AM$23=""),"",($AM$23-YEAR(U10)-IF($AQ$23*100+$AT$23&gt;=MONTH(U10)*100+DAY(U10),0,1)))</f>
        <v>55</v>
      </c>
      <c r="AA10" s="829"/>
      <c r="AB10" s="797" t="str">
        <f>IF(F9="","",IF(AND(F9='★Resume-1★'!F20,'★Resume-1★'!U21&lt;&gt;""),'★Resume-1★'!O21,IF(AND(F9='★Resume-1★'!F21,'★Resume-1★'!U20&lt;&gt;""),'★Resume-1★'!O20,IF(OR('★Resume-1★'!U20="",'★Resume-1★'!U21=""),IF('★Resume-1★'!F22="","",'★Resume-1★'!O22)))))</f>
        <v>职员</v>
      </c>
      <c r="AC10" s="797"/>
      <c r="AD10" s="797"/>
      <c r="AE10" s="797"/>
      <c r="AF10" s="797"/>
      <c r="AG10" s="842" t="str">
        <f>IF(F9="","",IF(AND(F9='★Resume-1★'!F20,'★Resume-1★'!U21&lt;&gt;""),'★Resume-1★'!U21,IF(AND(F9='★Resume-1★'!F21,'★Resume-1★'!U20&lt;&gt;""),'★Resume-1★'!U20,IF(OR('★Resume-1★'!U20="",'★Resume-1★'!U21=""),IF(AND('★Resume-1★'!F22="",F9&lt;&gt;"",F10='★Expenses Payment★'!I10),IF('★Resume-1★'!I11="",'★Resume-1★'!L10, "户籍住所:"&amp;'★Resume-1★'!L10&amp;CHAR(10)&amp;"现住所:"&amp;'★Resume-1★'!I11),'★Resume-1★'!U22)))))</f>
        <v>广东省广州市白云区华山街道8号10栋503室</v>
      </c>
      <c r="AH10" s="843"/>
      <c r="AI10" s="843"/>
      <c r="AJ10" s="843"/>
      <c r="AK10" s="843"/>
      <c r="AL10" s="843"/>
      <c r="AM10" s="843"/>
      <c r="AN10" s="843"/>
      <c r="AO10" s="843"/>
      <c r="AP10" s="843"/>
      <c r="AQ10" s="843"/>
      <c r="AR10" s="843"/>
      <c r="AS10" s="843"/>
      <c r="AT10" s="843"/>
      <c r="AU10" s="843"/>
      <c r="AV10" s="843"/>
      <c r="AW10" s="843"/>
      <c r="AX10" s="844"/>
      <c r="AY10" s="837" t="s">
        <v>250</v>
      </c>
      <c r="AZ10" s="837"/>
      <c r="BA10" s="837"/>
      <c r="BB10" s="837"/>
      <c r="BE10" s="847" t="s">
        <v>324</v>
      </c>
      <c r="BF10" s="848"/>
      <c r="BG10" s="848"/>
      <c r="BH10" s="848"/>
      <c r="BI10" s="848"/>
      <c r="BJ10" s="848"/>
      <c r="BK10" s="848"/>
      <c r="BL10" s="848"/>
      <c r="BM10" s="848"/>
      <c r="BN10" s="848"/>
      <c r="BO10" s="848"/>
      <c r="BP10" s="848"/>
      <c r="BQ10" s="848"/>
      <c r="BR10" s="848"/>
      <c r="BS10" s="848"/>
      <c r="BT10" s="848"/>
      <c r="BU10" s="848"/>
      <c r="BV10" s="848"/>
      <c r="BW10" s="848"/>
      <c r="BX10" s="848"/>
      <c r="BY10" s="848"/>
      <c r="BZ10" s="848"/>
    </row>
    <row r="11" spans="1:80" ht="35.1" customHeight="1">
      <c r="A11" s="829">
        <v>3</v>
      </c>
      <c r="B11" s="829"/>
      <c r="C11" s="830"/>
      <c r="D11" s="830"/>
      <c r="E11" s="830"/>
      <c r="F11" s="797" t="str">
        <f>IF(AND('★Resume-1★'!F22="",F10&lt;&gt;"",F10&lt;&gt;'★Expenses Payment★'!I10),'★Expenses Payment★'!I10,IF(OR('★Resume-1★'!U20="",'★Resume-1★'!U21=""),IF('★Resume-1★'!F23="","",'★Resume-1★'!F23),'★Resume-1★'!F22))</f>
        <v>李池</v>
      </c>
      <c r="G11" s="797"/>
      <c r="H11" s="797"/>
      <c r="I11" s="797"/>
      <c r="J11" s="797"/>
      <c r="K11" s="797"/>
      <c r="L11" s="797"/>
      <c r="M11" s="797"/>
      <c r="N11" s="797"/>
      <c r="O11" s="797" t="str">
        <f>IF(OR(F11="",'★Resume-1★'!G5=""),"",'★Resume-1★'!G5)</f>
        <v>中国</v>
      </c>
      <c r="P11" s="797"/>
      <c r="Q11" s="797"/>
      <c r="R11" s="797"/>
      <c r="S11" s="797" t="s">
        <v>250</v>
      </c>
      <c r="T11" s="797"/>
      <c r="U11" s="831">
        <f>IF(AND('★Resume-1★'!F22="",F10&lt;&gt;"",F11='★Expenses Payment★'!I10),'★Resume-1★'!P7,IF(OR('★Resume-1★'!U20="",'★Resume-1★'!U21=""),IF('★Resume-1★'!F23="","",'★Resume-1★'!K23),'★Resume-1★'!K22))</f>
        <v>38026</v>
      </c>
      <c r="V11" s="831"/>
      <c r="W11" s="831"/>
      <c r="X11" s="831"/>
      <c r="Y11" s="831"/>
      <c r="Z11" s="829">
        <f t="shared" si="0"/>
        <v>19</v>
      </c>
      <c r="AA11" s="829"/>
      <c r="AB11" s="797" t="str">
        <f>IF('★Resume-1★'!F22="","",IF(OR('★Resume-1★'!U20="",'★Resume-1★'!U21=""),IF('★Resume-1★'!F23="","",'★Resume-1★'!O23),'★Resume-1★'!O22))</f>
        <v>学生</v>
      </c>
      <c r="AC11" s="797"/>
      <c r="AD11" s="797"/>
      <c r="AE11" s="797"/>
      <c r="AF11" s="797"/>
      <c r="AG11" s="836" t="str">
        <f>IF(AND('★Resume-1★'!F22="",F10&lt;&gt;"",F11='★Expenses Payment★'!I10),IF('★Resume-1★'!I11="",'★Resume-1★'!L10, "户籍住所:"&amp;'★Resume-1★'!L10&amp;CHAR(10)&amp;"现住所:"&amp;'★Resume-1★'!I11),IF(OR('★Resume-1★'!U20="",'★Resume-1★'!U21=""),IF('★Resume-1★'!F23="","",'★Resume-1★'!U23),'★Resume-1★'!U22))</f>
        <v>广东省广州市白云区华山街道8号10栋503室</v>
      </c>
      <c r="AH11" s="836"/>
      <c r="AI11" s="836"/>
      <c r="AJ11" s="836"/>
      <c r="AK11" s="836"/>
      <c r="AL11" s="836"/>
      <c r="AM11" s="836"/>
      <c r="AN11" s="836"/>
      <c r="AO11" s="836"/>
      <c r="AP11" s="836"/>
      <c r="AQ11" s="836"/>
      <c r="AR11" s="836"/>
      <c r="AS11" s="836"/>
      <c r="AT11" s="836"/>
      <c r="AU11" s="836"/>
      <c r="AV11" s="836"/>
      <c r="AW11" s="836"/>
      <c r="AX11" s="836"/>
      <c r="AY11" s="837" t="s">
        <v>250</v>
      </c>
      <c r="AZ11" s="837"/>
      <c r="BA11" s="837"/>
      <c r="BB11" s="837"/>
      <c r="BE11" s="845" t="s">
        <v>325</v>
      </c>
      <c r="BF11" s="846"/>
      <c r="BG11" s="846"/>
      <c r="BH11" s="846"/>
      <c r="BI11" s="846"/>
      <c r="BJ11" s="846"/>
      <c r="BK11" s="846"/>
      <c r="BL11" s="846"/>
      <c r="BM11" s="846"/>
      <c r="BN11" s="846"/>
      <c r="BO11" s="846"/>
      <c r="BP11" s="846"/>
      <c r="BQ11" s="846"/>
      <c r="BR11" s="846"/>
      <c r="BS11" s="846"/>
      <c r="BT11" s="846"/>
      <c r="BU11" s="846"/>
      <c r="BV11" s="846"/>
      <c r="BW11" s="846"/>
      <c r="BX11" s="846"/>
      <c r="BY11" s="846"/>
      <c r="BZ11" s="846"/>
    </row>
    <row r="12" spans="1:80" ht="35.1" customHeight="1">
      <c r="A12" s="829">
        <v>4</v>
      </c>
      <c r="B12" s="829"/>
      <c r="C12" s="830"/>
      <c r="D12" s="830"/>
      <c r="E12" s="830"/>
      <c r="F12" s="797" t="str">
        <f>IF(AND('★Resume-1★'!F23="",F11&lt;&gt;"",F11&lt;&gt;'★Expenses Payment★'!I10),'★Expenses Payment★'!I10,IF(OR('★Resume-1★'!U21="",'★Resume-1★'!U22=""),IF('★Resume-1★'!F24="","",'★Resume-1★'!F24),'★Resume-1★'!F23))</f>
        <v>李追创</v>
      </c>
      <c r="G12" s="797"/>
      <c r="H12" s="797"/>
      <c r="I12" s="797"/>
      <c r="J12" s="797"/>
      <c r="K12" s="797"/>
      <c r="L12" s="797"/>
      <c r="M12" s="797"/>
      <c r="N12" s="797"/>
      <c r="O12" s="797" t="str">
        <f>IF(OR(F12="",'★Resume-1★'!G5=""),"",'★Resume-1★'!G5)</f>
        <v>中国</v>
      </c>
      <c r="P12" s="797"/>
      <c r="Q12" s="797"/>
      <c r="R12" s="797"/>
      <c r="S12" s="797" t="s">
        <v>250</v>
      </c>
      <c r="T12" s="797"/>
      <c r="U12" s="831">
        <f>IF(AND('★Resume-1★'!F23="",F11&lt;&gt;"",F12='★Expenses Payment★'!I10),'★Resume-1★'!P7,IF(OR('★Resume-1★'!U21="",'★Resume-1★'!U22=""),IF('★Resume-1★'!F24="","",'★Resume-1★'!K24),'★Resume-1★'!K23))</f>
        <v>36881</v>
      </c>
      <c r="V12" s="831"/>
      <c r="W12" s="831"/>
      <c r="X12" s="831"/>
      <c r="Y12" s="831"/>
      <c r="Z12" s="829">
        <f t="shared" si="0"/>
        <v>22</v>
      </c>
      <c r="AA12" s="829"/>
      <c r="AB12" s="797" t="str">
        <f>IF('★Resume-1★'!F23="","",IF(OR('★Resume-1★'!U21="",'★Resume-1★'!U22=""),IF('★Resume-1★'!F24="","",'★Resume-1★'!O24),'★Resume-1★'!O23))</f>
        <v/>
      </c>
      <c r="AC12" s="797"/>
      <c r="AD12" s="797"/>
      <c r="AE12" s="797"/>
      <c r="AF12" s="797"/>
      <c r="AG12" s="836" t="str">
        <f>IF(AND('★Resume-1★'!F23="",F11&lt;&gt;"",F12='★Expenses Payment★'!I10),IF('★Resume-1★'!I11="",'★Resume-1★'!L10,"户籍住所:"&amp;'★Resume-1★'!L10&amp;CHAR(10)&amp;"现住所:"&amp;'★Resume-1★'!I11),IF(OR('★Resume-1★'!U21="",'★Resume-1★'!U22=""),IF('★Resume-1★'!F24="","",'★Resume-1★'!U24),'★Resume-1★'!U23))</f>
        <v>户籍住所:广东省广州市白云区华山街道8号10栋503室
现住所:上海市临港新城沪城环路999号上海海洋大学男生公寓5栋606室</v>
      </c>
      <c r="AH12" s="836"/>
      <c r="AI12" s="836"/>
      <c r="AJ12" s="836"/>
      <c r="AK12" s="836"/>
      <c r="AL12" s="836"/>
      <c r="AM12" s="836"/>
      <c r="AN12" s="836"/>
      <c r="AO12" s="836"/>
      <c r="AP12" s="836"/>
      <c r="AQ12" s="836"/>
      <c r="AR12" s="836"/>
      <c r="AS12" s="836"/>
      <c r="AT12" s="836"/>
      <c r="AU12" s="836"/>
      <c r="AV12" s="836"/>
      <c r="AW12" s="836"/>
      <c r="AX12" s="836"/>
      <c r="AY12" s="837" t="s">
        <v>250</v>
      </c>
      <c r="AZ12" s="837"/>
      <c r="BA12" s="837"/>
      <c r="BB12" s="837"/>
      <c r="BE12" s="847" t="s">
        <v>326</v>
      </c>
      <c r="BF12" s="848"/>
      <c r="BG12" s="848"/>
      <c r="BH12" s="848"/>
      <c r="BI12" s="848"/>
      <c r="BJ12" s="848"/>
      <c r="BK12" s="848"/>
      <c r="BL12" s="848"/>
      <c r="BM12" s="848"/>
      <c r="BN12" s="848"/>
      <c r="BO12" s="848"/>
      <c r="BP12" s="848"/>
      <c r="BQ12" s="848"/>
      <c r="BR12" s="848"/>
      <c r="BS12" s="848"/>
      <c r="BT12" s="848"/>
      <c r="BU12" s="848"/>
      <c r="BV12" s="848"/>
      <c r="BW12" s="848"/>
      <c r="BX12" s="848"/>
      <c r="BY12" s="848"/>
      <c r="BZ12" s="848"/>
      <c r="CB12" s="5" t="s">
        <v>157</v>
      </c>
    </row>
    <row r="13" spans="1:80" ht="35.1" customHeight="1">
      <c r="A13" s="829">
        <v>5</v>
      </c>
      <c r="B13" s="829"/>
      <c r="C13" s="830"/>
      <c r="D13" s="830"/>
      <c r="E13" s="830"/>
      <c r="F13" s="797" t="str">
        <f>IF(AND('★Resume-1★'!F24="",F12&lt;&gt;"",F12&lt;&gt;'★Expenses Payment★'!I10),'★Expenses Payment★'!I10,IF(OR('★Resume-1★'!F24="",'★Resume-1★'!U21="",'★Resume-1★'!U22=""),"",'★Resume-1★'!F24))</f>
        <v/>
      </c>
      <c r="G13" s="797"/>
      <c r="H13" s="797"/>
      <c r="I13" s="797"/>
      <c r="J13" s="797"/>
      <c r="K13" s="797"/>
      <c r="L13" s="797"/>
      <c r="M13" s="797"/>
      <c r="N13" s="797"/>
      <c r="O13" s="797" t="str">
        <f>IF(OR(F13="",'★Resume-1★'!G5=""),"",'★Resume-1★'!G5)</f>
        <v/>
      </c>
      <c r="P13" s="797"/>
      <c r="Q13" s="797"/>
      <c r="R13" s="797"/>
      <c r="S13" s="797" t="s">
        <v>250</v>
      </c>
      <c r="T13" s="797"/>
      <c r="U13" s="831" t="str">
        <f>IF(AND('★Resume-1★'!F24="",F12&lt;&gt;"",F13='★Expenses Payment★'!I10),'★Resume-1★'!P7,IF(OR('★Resume-1★'!F24="",'★Resume-1★'!U21="",'★Resume-1★'!U22=""),"",'★Resume-1★'!K24))</f>
        <v/>
      </c>
      <c r="V13" s="831"/>
      <c r="W13" s="831"/>
      <c r="X13" s="831"/>
      <c r="Y13" s="831"/>
      <c r="Z13" s="829" t="str">
        <f t="shared" si="0"/>
        <v/>
      </c>
      <c r="AA13" s="829"/>
      <c r="AB13" s="797" t="str">
        <f>IF('★Resume-1★'!F24="","",IF(OR('★Resume-1★'!U20="",'★Resume-1★'!U21=""),"",'★Resume-1★'!O24))</f>
        <v/>
      </c>
      <c r="AC13" s="797"/>
      <c r="AD13" s="797"/>
      <c r="AE13" s="797"/>
      <c r="AF13" s="797"/>
      <c r="AG13" s="836" t="str">
        <f>IF(AND('★Resume-1★'!F24="",F12&lt;&gt;"",F13='★Expenses Payment★'!I10),IF('★Resume-1★'!I11="",'★Resume-1★'!L10,"户籍住所:"&amp;'★Resume-1★'!L10&amp;CHAR(10)&amp;"现住所:"&amp;'★Resume-1★'!I11),IF(OR('★Resume-1★'!F24="",'★Resume-1★'!U20="",'★Resume-1★'!U21=""),"",'★Resume-1★'!U24))</f>
        <v/>
      </c>
      <c r="AH13" s="836"/>
      <c r="AI13" s="836"/>
      <c r="AJ13" s="836"/>
      <c r="AK13" s="836"/>
      <c r="AL13" s="836"/>
      <c r="AM13" s="836"/>
      <c r="AN13" s="836"/>
      <c r="AO13" s="836"/>
      <c r="AP13" s="836"/>
      <c r="AQ13" s="836"/>
      <c r="AR13" s="836"/>
      <c r="AS13" s="836"/>
      <c r="AT13" s="836"/>
      <c r="AU13" s="836"/>
      <c r="AV13" s="836"/>
      <c r="AW13" s="836"/>
      <c r="AX13" s="836"/>
      <c r="AY13" s="837" t="s">
        <v>250</v>
      </c>
      <c r="AZ13" s="837"/>
      <c r="BA13" s="837"/>
      <c r="BB13" s="837"/>
      <c r="BE13" s="840" t="s">
        <v>327</v>
      </c>
      <c r="BF13" s="841"/>
      <c r="BG13" s="841"/>
      <c r="BH13" s="841"/>
      <c r="BI13" s="841"/>
      <c r="BJ13" s="841"/>
      <c r="BK13" s="841"/>
      <c r="BL13" s="841"/>
      <c r="BM13" s="841"/>
      <c r="BN13" s="841"/>
      <c r="BO13" s="841"/>
      <c r="BP13" s="841"/>
      <c r="BQ13" s="841"/>
      <c r="BR13" s="841"/>
      <c r="BS13" s="841"/>
      <c r="BT13" s="841"/>
      <c r="BU13" s="841"/>
      <c r="BV13" s="841"/>
      <c r="BW13" s="841"/>
      <c r="BX13" s="841"/>
      <c r="BY13" s="841"/>
      <c r="BZ13" s="841"/>
      <c r="CB13" s="5" t="s">
        <v>158</v>
      </c>
    </row>
    <row r="14" spans="1:80" ht="35.1" customHeight="1">
      <c r="A14" s="829">
        <v>6</v>
      </c>
      <c r="B14" s="829"/>
      <c r="C14" s="830"/>
      <c r="D14" s="830"/>
      <c r="E14" s="830"/>
      <c r="F14" s="797" t="str">
        <f>IF(AND('★Resume-1★'!F24&lt;&gt;"",F13&lt;&gt;"",F13&lt;&gt;'★Expenses Payment★'!I10),'★Expenses Payment★'!I10,"")</f>
        <v/>
      </c>
      <c r="G14" s="797"/>
      <c r="H14" s="797"/>
      <c r="I14" s="797"/>
      <c r="J14" s="797"/>
      <c r="K14" s="797"/>
      <c r="L14" s="797"/>
      <c r="M14" s="797"/>
      <c r="N14" s="797"/>
      <c r="O14" s="797" t="str">
        <f>IF(OR(F14="",'★Resume-1★'!G5=""),"",'★Resume-1★'!G5)</f>
        <v/>
      </c>
      <c r="P14" s="797"/>
      <c r="Q14" s="797"/>
      <c r="R14" s="797"/>
      <c r="S14" s="797" t="s">
        <v>250</v>
      </c>
      <c r="T14" s="797"/>
      <c r="U14" s="831" t="str">
        <f>IF(AND('★Resume-1★'!F24&lt;&gt;"",F13&lt;&gt;"",F14='★Expenses Payment★'!I10),'★Resume-1★'!P7,"")</f>
        <v/>
      </c>
      <c r="V14" s="831"/>
      <c r="W14" s="831"/>
      <c r="X14" s="831"/>
      <c r="Y14" s="831"/>
      <c r="Z14" s="829" t="str">
        <f t="shared" si="0"/>
        <v/>
      </c>
      <c r="AA14" s="829"/>
      <c r="AB14" s="797" t="str">
        <f>IF(F16="","",IF(F16='★Resume-1★'!C25,'★Resume-1★'!O25,IF(F16='★Resume-1★'!C26,'★Resume-1★'!O26,"")))</f>
        <v/>
      </c>
      <c r="AC14" s="797"/>
      <c r="AD14" s="797"/>
      <c r="AE14" s="797"/>
      <c r="AF14" s="797"/>
      <c r="AG14" s="836" t="str">
        <f>IF(AND('★Resume-1★'!F24&lt;&gt;"",F13&lt;&gt;"",F14='★Expenses Payment★'!I10),IF('★Resume-1★'!I11="",'★Resume-1★'!L10, "户籍住所:"&amp;'★Resume-1★'!L10&amp;CHAR(10)&amp;"现住所:"&amp;'★Resume-1★'!I11),"")</f>
        <v/>
      </c>
      <c r="AH14" s="836"/>
      <c r="AI14" s="836"/>
      <c r="AJ14" s="836"/>
      <c r="AK14" s="836"/>
      <c r="AL14" s="836"/>
      <c r="AM14" s="836"/>
      <c r="AN14" s="836"/>
      <c r="AO14" s="836"/>
      <c r="AP14" s="836"/>
      <c r="AQ14" s="836"/>
      <c r="AR14" s="836"/>
      <c r="AS14" s="836"/>
      <c r="AT14" s="836"/>
      <c r="AU14" s="836"/>
      <c r="AV14" s="836"/>
      <c r="AW14" s="836"/>
      <c r="AX14" s="836"/>
      <c r="AY14" s="837" t="s">
        <v>250</v>
      </c>
      <c r="AZ14" s="837"/>
      <c r="BA14" s="837"/>
      <c r="BB14" s="837"/>
      <c r="BE14" s="85"/>
      <c r="BF14" s="78"/>
      <c r="BG14" s="78"/>
      <c r="BH14" s="78"/>
      <c r="BI14" s="78"/>
      <c r="BJ14" s="78"/>
      <c r="BK14" s="78"/>
      <c r="BL14" s="78"/>
      <c r="BM14" s="78"/>
      <c r="BN14" s="78"/>
      <c r="BO14" s="78"/>
      <c r="BP14" s="78"/>
      <c r="BQ14" s="78"/>
      <c r="BR14" s="78"/>
      <c r="BS14" s="78"/>
      <c r="BT14" s="78"/>
      <c r="BU14" s="78"/>
      <c r="BV14" s="78"/>
      <c r="BW14" s="78"/>
      <c r="BX14" s="78"/>
      <c r="BY14" s="78"/>
    </row>
    <row r="15" spans="1:80" ht="35.1" customHeight="1">
      <c r="A15" s="829">
        <v>7</v>
      </c>
      <c r="B15" s="829"/>
      <c r="C15" s="830"/>
      <c r="D15" s="830"/>
      <c r="E15" s="830"/>
      <c r="F15" s="797"/>
      <c r="G15" s="797"/>
      <c r="H15" s="797"/>
      <c r="I15" s="797"/>
      <c r="J15" s="797"/>
      <c r="K15" s="797"/>
      <c r="L15" s="797"/>
      <c r="M15" s="797"/>
      <c r="N15" s="797"/>
      <c r="O15" s="797" t="str">
        <f>IF(OR(F15="",'★Resume-1★'!G5=""),"",'★Resume-1★'!G5)</f>
        <v/>
      </c>
      <c r="P15" s="797"/>
      <c r="Q15" s="797"/>
      <c r="R15" s="797"/>
      <c r="S15" s="797" t="s">
        <v>250</v>
      </c>
      <c r="T15" s="797"/>
      <c r="U15" s="831"/>
      <c r="V15" s="831"/>
      <c r="W15" s="831"/>
      <c r="X15" s="831"/>
      <c r="Y15" s="831"/>
      <c r="Z15" s="829" t="str">
        <f t="shared" si="0"/>
        <v/>
      </c>
      <c r="AA15" s="829"/>
      <c r="AB15" s="797"/>
      <c r="AC15" s="797"/>
      <c r="AD15" s="797"/>
      <c r="AE15" s="797"/>
      <c r="AF15" s="797"/>
      <c r="AG15" s="836"/>
      <c r="AH15" s="836"/>
      <c r="AI15" s="836"/>
      <c r="AJ15" s="836"/>
      <c r="AK15" s="836"/>
      <c r="AL15" s="836"/>
      <c r="AM15" s="836"/>
      <c r="AN15" s="836"/>
      <c r="AO15" s="836"/>
      <c r="AP15" s="836"/>
      <c r="AQ15" s="836"/>
      <c r="AR15" s="836"/>
      <c r="AS15" s="836"/>
      <c r="AT15" s="836"/>
      <c r="AU15" s="836"/>
      <c r="AV15" s="836"/>
      <c r="AW15" s="836"/>
      <c r="AX15" s="836"/>
      <c r="AY15" s="837" t="s">
        <v>250</v>
      </c>
      <c r="AZ15" s="837"/>
      <c r="BA15" s="837"/>
      <c r="BB15" s="837"/>
      <c r="BE15" s="85"/>
      <c r="BF15" s="78"/>
      <c r="BG15" s="78"/>
      <c r="BH15" s="78"/>
      <c r="BI15" s="78"/>
      <c r="BJ15" s="78"/>
      <c r="BK15" s="78"/>
      <c r="BL15" s="78"/>
      <c r="BM15" s="78"/>
      <c r="BN15" s="78"/>
      <c r="BO15" s="78"/>
      <c r="BP15" s="78"/>
      <c r="BQ15" s="78"/>
      <c r="BR15" s="78"/>
      <c r="BS15" s="78"/>
      <c r="BT15" s="78"/>
      <c r="BU15" s="78"/>
      <c r="BV15" s="78"/>
      <c r="BW15" s="78"/>
      <c r="BX15" s="78"/>
      <c r="BY15" s="78"/>
    </row>
    <row r="16" spans="1:80" ht="35.1" hidden="1" customHeight="1">
      <c r="A16" s="829">
        <v>8</v>
      </c>
      <c r="B16" s="829"/>
      <c r="C16" s="832"/>
      <c r="D16" s="832"/>
      <c r="E16" s="832"/>
      <c r="F16" s="829"/>
      <c r="G16" s="829"/>
      <c r="H16" s="829"/>
      <c r="I16" s="829"/>
      <c r="J16" s="829"/>
      <c r="K16" s="829"/>
      <c r="L16" s="829"/>
      <c r="M16" s="829"/>
      <c r="N16" s="829"/>
      <c r="O16" s="829" t="str">
        <f>IF(OR(F16="",'★Resume-1★'!G5=""),"",'★Resume-1★'!G5)</f>
        <v/>
      </c>
      <c r="P16" s="829"/>
      <c r="Q16" s="829"/>
      <c r="R16" s="829"/>
      <c r="S16" s="829" t="s">
        <v>250</v>
      </c>
      <c r="T16" s="829"/>
      <c r="U16" s="833"/>
      <c r="V16" s="833"/>
      <c r="W16" s="833"/>
      <c r="X16" s="833"/>
      <c r="Y16" s="833"/>
      <c r="Z16" s="829" t="str">
        <f t="shared" si="0"/>
        <v/>
      </c>
      <c r="AA16" s="829"/>
      <c r="AB16" s="829"/>
      <c r="AC16" s="829"/>
      <c r="AD16" s="829"/>
      <c r="AE16" s="829"/>
      <c r="AF16" s="829"/>
      <c r="AG16" s="834"/>
      <c r="AH16" s="834"/>
      <c r="AI16" s="834"/>
      <c r="AJ16" s="834"/>
      <c r="AK16" s="834"/>
      <c r="AL16" s="834"/>
      <c r="AM16" s="834"/>
      <c r="AN16" s="834"/>
      <c r="AO16" s="834"/>
      <c r="AP16" s="834"/>
      <c r="AQ16" s="834"/>
      <c r="AR16" s="834"/>
      <c r="AS16" s="834"/>
      <c r="AT16" s="834"/>
      <c r="AU16" s="834"/>
      <c r="AV16" s="834"/>
      <c r="AW16" s="834"/>
      <c r="AX16" s="834"/>
      <c r="AY16" s="835" t="s">
        <v>250</v>
      </c>
      <c r="AZ16" s="835"/>
      <c r="BA16" s="835"/>
      <c r="BB16" s="835"/>
      <c r="BE16" s="85"/>
      <c r="BF16" s="78"/>
      <c r="BG16" s="78"/>
      <c r="BH16" s="78"/>
      <c r="BI16" s="78"/>
      <c r="BJ16" s="78"/>
      <c r="BK16" s="78"/>
      <c r="BL16" s="78"/>
      <c r="BM16" s="78"/>
      <c r="BN16" s="78"/>
      <c r="BO16" s="78"/>
      <c r="BP16" s="78"/>
      <c r="BQ16" s="78"/>
      <c r="BR16" s="78"/>
      <c r="BS16" s="78"/>
      <c r="BT16" s="78"/>
      <c r="BU16" s="78"/>
      <c r="BV16" s="78"/>
      <c r="BW16" s="78"/>
      <c r="BX16" s="78"/>
      <c r="BY16" s="78"/>
    </row>
    <row r="18" spans="1:57" ht="20.100000000000001" customHeight="1">
      <c r="B18" s="82" t="s">
        <v>246</v>
      </c>
      <c r="AV18" s="39"/>
    </row>
    <row r="20" spans="1:57" ht="20.100000000000001" customHeight="1">
      <c r="T20" s="30" t="s">
        <v>248</v>
      </c>
      <c r="U20" s="766" t="str">
        <f>IF('★Expenses Payment★'!C32="","",'★Expenses Payment★'!C32)</f>
        <v>陈宝仪</v>
      </c>
      <c r="V20" s="766"/>
      <c r="W20" s="766"/>
      <c r="X20" s="766"/>
      <c r="Y20" s="766"/>
      <c r="Z20" s="766"/>
      <c r="AA20" s="766"/>
      <c r="AB20" s="766"/>
      <c r="AC20" s="766"/>
      <c r="AD20" s="766"/>
      <c r="AE20" s="766"/>
      <c r="AF20" s="766"/>
      <c r="AG20" s="766"/>
      <c r="AH20" s="766"/>
      <c r="AI20" s="82" t="s">
        <v>247</v>
      </c>
    </row>
    <row r="23" spans="1:57" ht="20.100000000000001" customHeight="1">
      <c r="AH23" s="756" t="s">
        <v>51</v>
      </c>
      <c r="AI23" s="756"/>
      <c r="AJ23" s="756"/>
      <c r="AK23" s="756"/>
      <c r="AL23" s="756"/>
      <c r="AM23" s="764">
        <f>IF('★Resume-2★'!G54="","",'★Resume-2★'!G54)</f>
        <v>2023</v>
      </c>
      <c r="AN23" s="764"/>
      <c r="AO23" s="764"/>
      <c r="AP23" s="28" t="s">
        <v>1</v>
      </c>
      <c r="AQ23" s="764">
        <f>IF('★Resume-2★'!K54="","",'★Resume-2★'!K54)</f>
        <v>4</v>
      </c>
      <c r="AR23" s="764"/>
      <c r="AS23" s="28" t="s">
        <v>2</v>
      </c>
      <c r="AT23" s="764">
        <f>IF('★Resume-2★'!N54="","",'★Resume-2★'!N54)</f>
        <v>28</v>
      </c>
      <c r="AU23" s="764"/>
      <c r="AV23" s="28" t="s">
        <v>3</v>
      </c>
    </row>
    <row r="24" spans="1:57" customFormat="1" ht="9.9499999999999993" customHeight="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E24" s="84"/>
    </row>
    <row r="25" spans="1:57" ht="20.100000000000001" customHeight="1">
      <c r="AH25" s="756" t="s">
        <v>240</v>
      </c>
      <c r="AI25" s="756"/>
      <c r="AJ25" s="756"/>
      <c r="AK25" s="756"/>
      <c r="AL25" s="756"/>
      <c r="AM25" s="756"/>
      <c r="AN25" s="756"/>
      <c r="AO25" s="764"/>
      <c r="AP25" s="764"/>
      <c r="AQ25" s="764"/>
      <c r="AR25" s="764"/>
      <c r="AS25" s="764"/>
      <c r="AT25" s="764"/>
      <c r="AU25" s="764"/>
      <c r="AV25" s="764"/>
      <c r="AW25" s="764"/>
      <c r="AX25" s="764"/>
    </row>
    <row r="26" spans="1:57" ht="9.75" customHeight="1"/>
    <row r="27" spans="1:57" ht="20.100000000000001" customHeight="1">
      <c r="AH27" s="811" t="s">
        <v>330</v>
      </c>
      <c r="AI27" s="811"/>
      <c r="AJ27" s="811"/>
      <c r="AK27" s="811"/>
      <c r="AL27" s="811"/>
      <c r="AM27" s="811"/>
      <c r="AN27" s="811"/>
      <c r="AO27" s="811"/>
      <c r="AP27" s="811"/>
      <c r="AQ27" s="811"/>
      <c r="AR27" s="811"/>
      <c r="AS27" s="811"/>
      <c r="AT27" s="811"/>
      <c r="AU27" s="811"/>
      <c r="AV27" s="811"/>
      <c r="AW27" s="811"/>
      <c r="AX27" s="811"/>
      <c r="AY27" s="811"/>
      <c r="AZ27" s="811"/>
      <c r="BA27" s="811"/>
      <c r="BB27" s="811"/>
    </row>
    <row r="28" spans="1:57" ht="20.100000000000001" customHeight="1"/>
    <row r="29" spans="1:57" ht="20.100000000000001" customHeight="1"/>
    <row r="30" spans="1:57" ht="20.100000000000001" customHeight="1"/>
    <row r="31" spans="1:57" ht="20.100000000000001" customHeight="1"/>
    <row r="32" spans="1:57" ht="20.100000000000001" customHeight="1"/>
    <row r="33" ht="20.100000000000001" customHeight="1"/>
    <row r="34" ht="20.100000000000001" customHeight="1"/>
    <row r="35" ht="20.100000000000001" customHeight="1"/>
  </sheetData>
  <sheetProtection formatCells="0" selectLockedCells="1"/>
  <mergeCells count="105">
    <mergeCell ref="AY15:BB15"/>
    <mergeCell ref="S10:T10"/>
    <mergeCell ref="U10:Y10"/>
    <mergeCell ref="C11:E11"/>
    <mergeCell ref="A14:B14"/>
    <mergeCell ref="C14:E14"/>
    <mergeCell ref="F14:N14"/>
    <mergeCell ref="O14:R14"/>
    <mergeCell ref="S14:T14"/>
    <mergeCell ref="U14:Y14"/>
    <mergeCell ref="A12:B12"/>
    <mergeCell ref="C12:E12"/>
    <mergeCell ref="F12:N12"/>
    <mergeCell ref="O12:R12"/>
    <mergeCell ref="O13:R13"/>
    <mergeCell ref="AY14:BB14"/>
    <mergeCell ref="A10:B10"/>
    <mergeCell ref="S12:T12"/>
    <mergeCell ref="U12:Y12"/>
    <mergeCell ref="C10:E10"/>
    <mergeCell ref="F10:N10"/>
    <mergeCell ref="A11:B11"/>
    <mergeCell ref="F11:N11"/>
    <mergeCell ref="F13:N13"/>
    <mergeCell ref="Z8:AA8"/>
    <mergeCell ref="AB8:AF8"/>
    <mergeCell ref="Z12:AA12"/>
    <mergeCell ref="AB12:AF12"/>
    <mergeCell ref="O11:R11"/>
    <mergeCell ref="S11:T11"/>
    <mergeCell ref="U11:Y11"/>
    <mergeCell ref="AB11:AF11"/>
    <mergeCell ref="AG11:AX11"/>
    <mergeCell ref="BE13:BZ13"/>
    <mergeCell ref="AG8:AX8"/>
    <mergeCell ref="AG12:AX12"/>
    <mergeCell ref="AG10:AX10"/>
    <mergeCell ref="AG9:AX9"/>
    <mergeCell ref="AY12:BB12"/>
    <mergeCell ref="O10:R10"/>
    <mergeCell ref="Z11:AA11"/>
    <mergeCell ref="Z10:AA10"/>
    <mergeCell ref="AB10:AF10"/>
    <mergeCell ref="AY10:BB10"/>
    <mergeCell ref="U13:Y13"/>
    <mergeCell ref="S13:T13"/>
    <mergeCell ref="BE8:BZ8"/>
    <mergeCell ref="BE9:BY9"/>
    <mergeCell ref="BE10:BZ10"/>
    <mergeCell ref="BE11:BZ11"/>
    <mergeCell ref="BE12:BZ12"/>
    <mergeCell ref="U9:Y9"/>
    <mergeCell ref="Z9:AA9"/>
    <mergeCell ref="AB9:AF9"/>
    <mergeCell ref="O8:R8"/>
    <mergeCell ref="O9:R9"/>
    <mergeCell ref="S8:T8"/>
    <mergeCell ref="AB15:AF15"/>
    <mergeCell ref="AG15:AX15"/>
    <mergeCell ref="AB16:AF16"/>
    <mergeCell ref="Z14:AA14"/>
    <mergeCell ref="AB14:AF14"/>
    <mergeCell ref="AG14:AX14"/>
    <mergeCell ref="A2:BB2"/>
    <mergeCell ref="AY11:BB11"/>
    <mergeCell ref="AY8:BB8"/>
    <mergeCell ref="A8:B8"/>
    <mergeCell ref="A9:B9"/>
    <mergeCell ref="AY9:BB9"/>
    <mergeCell ref="C8:E8"/>
    <mergeCell ref="C9:E9"/>
    <mergeCell ref="F8:N8"/>
    <mergeCell ref="F9:N9"/>
    <mergeCell ref="Z13:AA13"/>
    <mergeCell ref="AB13:AF13"/>
    <mergeCell ref="AG13:AX13"/>
    <mergeCell ref="AY13:BB13"/>
    <mergeCell ref="A13:B13"/>
    <mergeCell ref="C13:E13"/>
    <mergeCell ref="S9:T9"/>
    <mergeCell ref="U8:Y8"/>
    <mergeCell ref="AH27:BB27"/>
    <mergeCell ref="A15:B15"/>
    <mergeCell ref="C15:E15"/>
    <mergeCell ref="F15:N15"/>
    <mergeCell ref="O15:R15"/>
    <mergeCell ref="S15:T15"/>
    <mergeCell ref="U15:Y15"/>
    <mergeCell ref="A16:B16"/>
    <mergeCell ref="C16:E16"/>
    <mergeCell ref="F16:N16"/>
    <mergeCell ref="O16:R16"/>
    <mergeCell ref="S16:T16"/>
    <mergeCell ref="U16:Y16"/>
    <mergeCell ref="Z16:AA16"/>
    <mergeCell ref="AG16:AX16"/>
    <mergeCell ref="AY16:BB16"/>
    <mergeCell ref="Z15:AA15"/>
    <mergeCell ref="U20:AH20"/>
    <mergeCell ref="AH25:AN25"/>
    <mergeCell ref="AO25:AX25"/>
    <mergeCell ref="AH23:AL23"/>
    <mergeCell ref="AM23:AO23"/>
    <mergeCell ref="AQ23:AR23"/>
    <mergeCell ref="AT23:AU23"/>
  </mergeCells>
  <phoneticPr fontId="28"/>
  <dataValidations count="2">
    <dataValidation type="list" allowBlank="1" showInputMessage="1" showErrorMessage="1" sqref="S9:T16" xr:uid="{00000000-0002-0000-0300-000000000000}">
      <formula1>"　,男,女"</formula1>
    </dataValidation>
    <dataValidation type="list" allowBlank="1" showInputMessage="1" showErrorMessage="1" sqref="AY10:BB16" xr:uid="{00000000-0002-0000-0300-000001000000}">
      <formula1>"　,同居,別居"</formula1>
    </dataValidation>
  </dataValidations>
  <hyperlinks>
    <hyperlink ref="AH27:BB27" r:id="rId1" display="追創留学(誠実の本で、新たな未来を拓く)" xr:uid="{B3AB37E6-2C21-4D4F-9728-BE186AF6CE9F}"/>
  </hyperlinks>
  <printOptions horizontalCentered="1"/>
  <pageMargins left="0.39370078740157483" right="0.39370078740157483" top="0.78740157480314965" bottom="0.39370078740157483" header="0.19685039370078741" footer="0.11811023622047245"/>
  <pageSetup paperSize="9" orientation="landscape" horizontalDpi="300" verticalDpi="300" r:id="rId2"/>
  <ignoredErrors>
    <ignoredError sqref="AG9"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FF0000"/>
    <pageSetUpPr fitToPage="1"/>
  </sheetPr>
  <dimension ref="A1:CA62"/>
  <sheetViews>
    <sheetView showGridLines="0" topLeftCell="A7" workbookViewId="0">
      <selection activeCell="A23" sqref="A23:AH27"/>
    </sheetView>
  </sheetViews>
  <sheetFormatPr defaultColWidth="2.625" defaultRowHeight="9.9499999999999993" customHeight="1"/>
  <cols>
    <col min="1" max="1" width="3.625" style="5" customWidth="1"/>
    <col min="2" max="41" width="2.625" style="5"/>
    <col min="42" max="42" width="2.625" style="84"/>
    <col min="43" max="16384" width="2.625" style="5"/>
  </cols>
  <sheetData>
    <row r="1" spans="1:42" ht="3" customHeight="1"/>
    <row r="2" spans="1:42" ht="24.95" customHeight="1">
      <c r="A2" s="754" t="s">
        <v>114</v>
      </c>
      <c r="B2" s="754"/>
      <c r="C2" s="754"/>
      <c r="D2" s="754"/>
      <c r="E2" s="754"/>
      <c r="F2" s="754"/>
      <c r="G2" s="754"/>
      <c r="H2" s="754"/>
      <c r="I2" s="754"/>
      <c r="J2" s="754"/>
      <c r="K2" s="754"/>
      <c r="L2" s="754"/>
      <c r="M2" s="754"/>
      <c r="N2" s="754"/>
      <c r="O2" s="754"/>
      <c r="P2" s="754"/>
      <c r="Q2" s="754"/>
      <c r="R2" s="754"/>
      <c r="S2" s="754"/>
      <c r="T2" s="754"/>
      <c r="U2" s="754"/>
      <c r="V2" s="754"/>
      <c r="W2" s="754"/>
      <c r="X2" s="754"/>
      <c r="Y2" s="754"/>
      <c r="Z2" s="754"/>
      <c r="AA2" s="754"/>
      <c r="AB2" s="754"/>
      <c r="AC2" s="754"/>
      <c r="AD2" s="754"/>
      <c r="AE2" s="754"/>
      <c r="AF2" s="754"/>
      <c r="AG2" s="754"/>
      <c r="AH2" s="754"/>
      <c r="AI2" s="754"/>
    </row>
    <row r="3" spans="1:42" ht="14.1" customHeight="1">
      <c r="A3" s="871" t="s">
        <v>228</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871"/>
    </row>
    <row r="4" spans="1:42" ht="3" customHeight="1"/>
    <row r="5" spans="1:42" ht="3" customHeight="1"/>
    <row r="6" spans="1:42" ht="15.95" customHeight="1">
      <c r="A6" s="9" t="s">
        <v>277</v>
      </c>
      <c r="B6" s="9"/>
      <c r="C6" s="9"/>
      <c r="D6" s="9"/>
      <c r="E6" s="9"/>
      <c r="F6" s="9"/>
      <c r="G6" s="9"/>
      <c r="H6" s="9"/>
      <c r="I6" s="9"/>
      <c r="J6" s="9"/>
      <c r="K6" s="9"/>
      <c r="L6" s="9"/>
      <c r="M6" s="9"/>
      <c r="N6" s="9"/>
      <c r="O6" s="9"/>
      <c r="P6" s="9"/>
      <c r="Q6" s="9"/>
      <c r="R6" s="9"/>
      <c r="S6" s="9"/>
    </row>
    <row r="7" spans="1:42" ht="3" customHeight="1"/>
    <row r="8" spans="1:42" ht="18" customHeight="1">
      <c r="B8" s="765" t="s">
        <v>53</v>
      </c>
      <c r="C8" s="765"/>
      <c r="D8" s="765"/>
      <c r="E8" s="872" t="s">
        <v>55</v>
      </c>
      <c r="F8" s="872"/>
      <c r="G8" s="872"/>
      <c r="H8" s="872"/>
      <c r="I8" s="870" t="str">
        <f>IF(Application!G14="","",Application!G14)</f>
        <v>中国</v>
      </c>
      <c r="J8" s="870"/>
      <c r="K8" s="870"/>
      <c r="L8" s="870"/>
      <c r="M8" s="870"/>
      <c r="N8" s="870"/>
      <c r="O8" s="870"/>
      <c r="P8" s="870"/>
      <c r="Q8" s="870"/>
      <c r="R8" s="870"/>
      <c r="S8" s="870"/>
      <c r="AP8" s="79"/>
    </row>
    <row r="9" spans="1:42" ht="3" customHeight="1"/>
    <row r="10" spans="1:42" ht="18" customHeight="1">
      <c r="B10" s="765" t="s">
        <v>54</v>
      </c>
      <c r="C10" s="765"/>
      <c r="D10" s="765"/>
      <c r="E10" s="872" t="s">
        <v>56</v>
      </c>
      <c r="F10" s="872"/>
      <c r="G10" s="872"/>
      <c r="H10" s="872"/>
      <c r="I10" s="870" t="str">
        <f>IF(AND('★Resume-1★'!P5="",'★Resume-1★'!AF5=""),"",IF(AND('★Resume-1★'!P5&lt;&gt;"",'★Resume-1★'!AF5=""),'★Resume-1★'!P5,IF(AND('★Resume-1★'!P5&lt;&gt;"",'★Resume-1★'!AF5&lt;&gt;""),'★Resume-1★'!AF5,"")))</f>
        <v>李追创</v>
      </c>
      <c r="J10" s="870"/>
      <c r="K10" s="870"/>
      <c r="L10" s="870"/>
      <c r="M10" s="870"/>
      <c r="N10" s="870"/>
      <c r="O10" s="870"/>
      <c r="P10" s="870"/>
      <c r="Q10" s="870"/>
      <c r="R10" s="870"/>
      <c r="S10" s="870"/>
      <c r="AL10" s="19"/>
    </row>
    <row r="11" spans="1:42" ht="3" customHeight="1"/>
    <row r="12" spans="1:42" ht="18" customHeight="1">
      <c r="P12" s="870">
        <f>IF('★Resume-1★'!P7="","",YEAR('★Resume-1★'!P7))</f>
        <v>2000</v>
      </c>
      <c r="Q12" s="870"/>
      <c r="R12" s="870"/>
      <c r="S12" s="870"/>
      <c r="T12" s="9" t="s">
        <v>1</v>
      </c>
      <c r="U12" s="870">
        <f>IF('★Resume-1★'!P7="","",MONTH('★Resume-1★'!P7))</f>
        <v>12</v>
      </c>
      <c r="V12" s="870"/>
      <c r="W12" s="9" t="s">
        <v>2</v>
      </c>
      <c r="X12" s="870">
        <f>IF('★Resume-1★'!P7="","",DAY('★Resume-1★'!P7))</f>
        <v>21</v>
      </c>
      <c r="Y12" s="870"/>
      <c r="Z12" s="765" t="s">
        <v>57</v>
      </c>
      <c r="AA12" s="765"/>
      <c r="AB12" s="9" t="str">
        <f>Application!Y21</f>
        <v>■</v>
      </c>
      <c r="AC12" s="9" t="s">
        <v>4</v>
      </c>
      <c r="AD12" s="9"/>
      <c r="AE12" s="22" t="str">
        <f>Application!AB21</f>
        <v>□</v>
      </c>
      <c r="AF12" s="9" t="s">
        <v>5</v>
      </c>
      <c r="AG12" s="7" t="s">
        <v>84</v>
      </c>
      <c r="AN12" s="9"/>
    </row>
    <row r="13" spans="1:42" ht="12" customHeight="1">
      <c r="S13" s="850" t="s">
        <v>6</v>
      </c>
      <c r="T13" s="850"/>
      <c r="U13" s="850"/>
      <c r="V13" s="850" t="s">
        <v>58</v>
      </c>
      <c r="W13" s="850"/>
      <c r="X13" s="850"/>
      <c r="Y13" s="865" t="s">
        <v>8</v>
      </c>
      <c r="Z13" s="865"/>
      <c r="AA13" s="29"/>
      <c r="AB13" s="25"/>
      <c r="AC13" s="27" t="s">
        <v>9</v>
      </c>
      <c r="AE13" s="10"/>
      <c r="AF13" s="27" t="s">
        <v>10</v>
      </c>
      <c r="AG13" s="25"/>
      <c r="AN13" s="25"/>
    </row>
    <row r="14" spans="1:42" ht="3" customHeight="1"/>
    <row r="15" spans="1:42" ht="15.95" customHeight="1">
      <c r="B15" s="22" t="s">
        <v>87</v>
      </c>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row>
    <row r="16" spans="1:42" ht="15.95" customHeight="1">
      <c r="A16" s="22" t="s">
        <v>88</v>
      </c>
    </row>
    <row r="17" spans="1:79" ht="12" customHeight="1">
      <c r="A17" s="867" t="s">
        <v>89</v>
      </c>
      <c r="B17" s="867"/>
      <c r="C17" s="867"/>
      <c r="D17" s="867"/>
      <c r="E17" s="867"/>
      <c r="F17" s="867"/>
      <c r="G17" s="867"/>
      <c r="H17" s="867"/>
      <c r="I17" s="867"/>
      <c r="J17" s="867"/>
      <c r="K17" s="867"/>
      <c r="L17" s="867"/>
      <c r="M17" s="867"/>
      <c r="N17" s="867"/>
      <c r="O17" s="867"/>
      <c r="P17" s="867"/>
      <c r="Q17" s="867"/>
      <c r="R17" s="867"/>
      <c r="S17" s="867"/>
      <c r="T17" s="867"/>
      <c r="U17" s="867"/>
      <c r="V17" s="867"/>
      <c r="W17" s="867"/>
      <c r="X17" s="867"/>
      <c r="Y17" s="867"/>
      <c r="Z17" s="867"/>
      <c r="AA17" s="867"/>
      <c r="AB17" s="867"/>
      <c r="AC17" s="867"/>
      <c r="AD17" s="867"/>
      <c r="AE17" s="867"/>
      <c r="AF17" s="867"/>
      <c r="AG17" s="867"/>
      <c r="AH17" s="867"/>
      <c r="AI17" s="867"/>
    </row>
    <row r="18" spans="1:79" ht="12" customHeight="1">
      <c r="A18" s="10" t="s">
        <v>90</v>
      </c>
    </row>
    <row r="19" spans="1:79" ht="18" customHeight="1">
      <c r="S19" s="11" t="s">
        <v>59</v>
      </c>
    </row>
    <row r="20" spans="1:79" ht="3" customHeight="1"/>
    <row r="21" spans="1:79" ht="15.95" customHeight="1">
      <c r="A21" s="57" t="s">
        <v>229</v>
      </c>
      <c r="B21" s="9" t="s">
        <v>235</v>
      </c>
      <c r="C21" s="9"/>
      <c r="D21" s="9"/>
      <c r="E21" s="9"/>
      <c r="F21" s="9"/>
      <c r="G21" s="9"/>
      <c r="H21" s="9"/>
      <c r="I21" s="9"/>
      <c r="J21" s="9"/>
      <c r="K21" s="9"/>
      <c r="L21" s="9"/>
      <c r="M21" s="9"/>
      <c r="N21" s="9"/>
      <c r="O21" s="9"/>
      <c r="P21" s="9"/>
      <c r="Q21" s="9"/>
      <c r="R21" s="9"/>
      <c r="S21" s="9"/>
      <c r="T21" s="9"/>
      <c r="U21" s="9"/>
      <c r="V21" s="9"/>
      <c r="W21" s="9"/>
      <c r="X21" s="9"/>
    </row>
    <row r="22" spans="1:79" ht="5.0999999999999996" customHeight="1"/>
    <row r="23" spans="1:79" ht="21.95" customHeight="1">
      <c r="A23" s="869" t="s">
        <v>919</v>
      </c>
      <c r="B23" s="852"/>
      <c r="C23" s="852"/>
      <c r="D23" s="852"/>
      <c r="E23" s="852"/>
      <c r="F23" s="852"/>
      <c r="G23" s="852"/>
      <c r="H23" s="852"/>
      <c r="I23" s="852"/>
      <c r="J23" s="852"/>
      <c r="K23" s="852"/>
      <c r="L23" s="852"/>
      <c r="M23" s="852"/>
      <c r="N23" s="852"/>
      <c r="O23" s="852"/>
      <c r="P23" s="852"/>
      <c r="Q23" s="852"/>
      <c r="R23" s="852"/>
      <c r="S23" s="852"/>
      <c r="T23" s="852"/>
      <c r="U23" s="852"/>
      <c r="V23" s="852"/>
      <c r="W23" s="852"/>
      <c r="X23" s="852"/>
      <c r="Y23" s="852"/>
      <c r="Z23" s="852"/>
      <c r="AA23" s="852"/>
      <c r="AB23" s="852"/>
      <c r="AC23" s="852"/>
      <c r="AD23" s="852"/>
      <c r="AE23" s="852"/>
      <c r="AF23" s="852"/>
      <c r="AG23" s="852"/>
      <c r="AH23" s="853"/>
      <c r="AI23" s="21"/>
      <c r="AZ23" s="32"/>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row>
    <row r="24" spans="1:79" ht="21.95" customHeight="1">
      <c r="A24" s="854"/>
      <c r="B24" s="855"/>
      <c r="C24" s="855"/>
      <c r="D24" s="855"/>
      <c r="E24" s="855"/>
      <c r="F24" s="855"/>
      <c r="G24" s="855"/>
      <c r="H24" s="855"/>
      <c r="I24" s="855"/>
      <c r="J24" s="855"/>
      <c r="K24" s="855"/>
      <c r="L24" s="855"/>
      <c r="M24" s="855"/>
      <c r="N24" s="855"/>
      <c r="O24" s="855"/>
      <c r="P24" s="855"/>
      <c r="Q24" s="855"/>
      <c r="R24" s="855"/>
      <c r="S24" s="855"/>
      <c r="T24" s="855"/>
      <c r="U24" s="855"/>
      <c r="V24" s="855"/>
      <c r="W24" s="855"/>
      <c r="X24" s="855"/>
      <c r="Y24" s="855"/>
      <c r="Z24" s="855"/>
      <c r="AA24" s="855"/>
      <c r="AB24" s="855"/>
      <c r="AC24" s="855"/>
      <c r="AD24" s="855"/>
      <c r="AE24" s="855"/>
      <c r="AF24" s="855"/>
      <c r="AG24" s="855"/>
      <c r="AH24" s="856"/>
      <c r="AI24" s="21"/>
      <c r="AK24" s="36"/>
      <c r="AL24" s="36"/>
      <c r="AM24" s="36"/>
      <c r="AN24" s="36"/>
      <c r="AO24" s="36"/>
      <c r="AP24" s="86"/>
      <c r="AQ24" s="36"/>
      <c r="AR24" s="36"/>
      <c r="AS24" s="36"/>
      <c r="AT24" s="36"/>
      <c r="AU24" s="36"/>
      <c r="AV24" s="36"/>
      <c r="AW24" s="36"/>
      <c r="AX24" s="36"/>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row>
    <row r="25" spans="1:79" ht="21.95" customHeight="1">
      <c r="A25" s="854"/>
      <c r="B25" s="855"/>
      <c r="C25" s="855"/>
      <c r="D25" s="855"/>
      <c r="E25" s="855"/>
      <c r="F25" s="855"/>
      <c r="G25" s="855"/>
      <c r="H25" s="855"/>
      <c r="I25" s="855"/>
      <c r="J25" s="855"/>
      <c r="K25" s="855"/>
      <c r="L25" s="855"/>
      <c r="M25" s="855"/>
      <c r="N25" s="855"/>
      <c r="O25" s="855"/>
      <c r="P25" s="855"/>
      <c r="Q25" s="855"/>
      <c r="R25" s="855"/>
      <c r="S25" s="855"/>
      <c r="T25" s="855"/>
      <c r="U25" s="855"/>
      <c r="V25" s="855"/>
      <c r="W25" s="855"/>
      <c r="X25" s="855"/>
      <c r="Y25" s="855"/>
      <c r="Z25" s="855"/>
      <c r="AA25" s="855"/>
      <c r="AB25" s="855"/>
      <c r="AC25" s="855"/>
      <c r="AD25" s="855"/>
      <c r="AE25" s="855"/>
      <c r="AF25" s="855"/>
      <c r="AG25" s="855"/>
      <c r="AH25" s="856"/>
      <c r="AI25" s="21"/>
      <c r="AK25" s="36"/>
      <c r="AL25" s="36"/>
      <c r="AM25" s="36"/>
      <c r="AN25" s="36"/>
      <c r="AO25" s="36"/>
      <c r="AP25" s="86"/>
      <c r="AQ25" s="36"/>
      <c r="AR25" s="36"/>
      <c r="AS25" s="36"/>
      <c r="AT25" s="36"/>
      <c r="AU25" s="36"/>
      <c r="AV25" s="36"/>
      <c r="AW25" s="36"/>
      <c r="AX25" s="36"/>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row>
    <row r="26" spans="1:79" ht="21.95" customHeight="1">
      <c r="A26" s="854"/>
      <c r="B26" s="855"/>
      <c r="C26" s="855"/>
      <c r="D26" s="855"/>
      <c r="E26" s="855"/>
      <c r="F26" s="855"/>
      <c r="G26" s="855"/>
      <c r="H26" s="855"/>
      <c r="I26" s="855"/>
      <c r="J26" s="855"/>
      <c r="K26" s="855"/>
      <c r="L26" s="855"/>
      <c r="M26" s="855"/>
      <c r="N26" s="855"/>
      <c r="O26" s="855"/>
      <c r="P26" s="855"/>
      <c r="Q26" s="855"/>
      <c r="R26" s="855"/>
      <c r="S26" s="855"/>
      <c r="T26" s="855"/>
      <c r="U26" s="855"/>
      <c r="V26" s="855"/>
      <c r="W26" s="855"/>
      <c r="X26" s="855"/>
      <c r="Y26" s="855"/>
      <c r="Z26" s="855"/>
      <c r="AA26" s="855"/>
      <c r="AB26" s="855"/>
      <c r="AC26" s="855"/>
      <c r="AD26" s="855"/>
      <c r="AE26" s="855"/>
      <c r="AF26" s="855"/>
      <c r="AG26" s="855"/>
      <c r="AH26" s="856"/>
      <c r="AI26" s="21"/>
      <c r="AK26" s="34"/>
      <c r="AL26" s="34"/>
      <c r="AM26" s="34"/>
      <c r="AN26" s="34"/>
      <c r="AO26" s="34"/>
      <c r="AP26" s="87"/>
      <c r="AQ26" s="34"/>
      <c r="AR26" s="34"/>
      <c r="AS26" s="34"/>
      <c r="AT26" s="34"/>
      <c r="AU26" s="34"/>
      <c r="AV26" s="34"/>
      <c r="AW26" s="34"/>
      <c r="AX26" s="34"/>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row>
    <row r="27" spans="1:79" ht="21.95" customHeight="1">
      <c r="A27" s="857"/>
      <c r="B27" s="858"/>
      <c r="C27" s="858"/>
      <c r="D27" s="858"/>
      <c r="E27" s="858"/>
      <c r="F27" s="858"/>
      <c r="G27" s="858"/>
      <c r="H27" s="858"/>
      <c r="I27" s="858"/>
      <c r="J27" s="858"/>
      <c r="K27" s="858"/>
      <c r="L27" s="858"/>
      <c r="M27" s="858"/>
      <c r="N27" s="858"/>
      <c r="O27" s="858"/>
      <c r="P27" s="858"/>
      <c r="Q27" s="858"/>
      <c r="R27" s="858"/>
      <c r="S27" s="858"/>
      <c r="T27" s="858"/>
      <c r="U27" s="858"/>
      <c r="V27" s="858"/>
      <c r="W27" s="858"/>
      <c r="X27" s="858"/>
      <c r="Y27" s="858"/>
      <c r="Z27" s="858"/>
      <c r="AA27" s="858"/>
      <c r="AB27" s="858"/>
      <c r="AC27" s="858"/>
      <c r="AD27" s="858"/>
      <c r="AE27" s="858"/>
      <c r="AF27" s="858"/>
      <c r="AG27" s="858"/>
      <c r="AH27" s="859"/>
      <c r="AI27" s="21"/>
      <c r="AK27" s="34"/>
      <c r="AL27" s="34"/>
      <c r="AM27" s="34"/>
      <c r="AN27" s="34"/>
      <c r="AO27" s="34"/>
      <c r="AP27" s="87"/>
      <c r="AQ27" s="34"/>
      <c r="AR27" s="34"/>
      <c r="AS27" s="34"/>
      <c r="AT27" s="34"/>
      <c r="AU27" s="34"/>
      <c r="AV27" s="34"/>
      <c r="AW27" s="34"/>
      <c r="AX27" s="34"/>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row>
    <row r="28" spans="1:79" ht="2.1" customHeight="1">
      <c r="A28" s="868"/>
      <c r="B28" s="815"/>
      <c r="C28" s="815"/>
      <c r="D28" s="815"/>
      <c r="E28" s="815"/>
      <c r="F28" s="815"/>
      <c r="G28" s="815"/>
      <c r="H28" s="815"/>
      <c r="I28" s="815"/>
      <c r="J28" s="815"/>
      <c r="K28" s="815"/>
      <c r="L28" s="815"/>
      <c r="M28" s="815"/>
      <c r="N28" s="815"/>
      <c r="O28" s="815"/>
      <c r="P28" s="815"/>
      <c r="Q28" s="815"/>
      <c r="R28" s="815"/>
      <c r="S28" s="815"/>
      <c r="T28" s="815"/>
      <c r="U28" s="815"/>
      <c r="V28" s="815"/>
      <c r="W28" s="815"/>
      <c r="X28" s="815"/>
      <c r="Y28" s="815"/>
      <c r="Z28" s="815"/>
      <c r="AA28" s="815"/>
      <c r="AB28" s="815"/>
      <c r="AC28" s="815"/>
      <c r="AD28" s="815"/>
      <c r="AE28" s="815"/>
      <c r="AF28" s="815"/>
      <c r="AG28" s="815"/>
      <c r="AH28" s="815"/>
      <c r="AI28" s="815"/>
      <c r="AK28" s="34"/>
      <c r="AL28" s="34"/>
      <c r="AM28" s="34"/>
      <c r="AN28" s="34"/>
      <c r="AO28" s="34"/>
      <c r="AP28" s="87"/>
      <c r="AQ28" s="34"/>
      <c r="AR28" s="34"/>
      <c r="AS28" s="34"/>
      <c r="AT28" s="34"/>
      <c r="AU28" s="34"/>
      <c r="AV28" s="34"/>
      <c r="AW28" s="34"/>
      <c r="AX28" s="34"/>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row>
    <row r="29" spans="1:79" ht="3" customHeight="1">
      <c r="AK29" s="34"/>
      <c r="AL29" s="34"/>
      <c r="AM29" s="34"/>
      <c r="AN29" s="34"/>
      <c r="AO29" s="34"/>
      <c r="AP29" s="87"/>
      <c r="AQ29" s="34"/>
      <c r="AR29" s="34"/>
      <c r="AS29" s="34"/>
      <c r="AT29" s="34"/>
      <c r="AU29" s="34"/>
      <c r="AV29" s="34"/>
      <c r="AW29" s="34"/>
      <c r="AX29" s="34"/>
    </row>
    <row r="30" spans="1:79" ht="15.95" customHeight="1">
      <c r="A30" s="57" t="s">
        <v>29</v>
      </c>
      <c r="B30" s="9" t="s">
        <v>236</v>
      </c>
      <c r="C30" s="9"/>
      <c r="D30" s="9"/>
      <c r="E30" s="9"/>
      <c r="F30" s="9"/>
      <c r="G30" s="9"/>
      <c r="H30" s="9"/>
      <c r="I30" s="9"/>
      <c r="J30" s="9"/>
      <c r="K30" s="9"/>
      <c r="L30" s="9"/>
      <c r="M30" s="9"/>
      <c r="N30" s="9"/>
      <c r="O30" s="9"/>
      <c r="AK30" s="34"/>
      <c r="AL30" s="34"/>
      <c r="AM30" s="34"/>
      <c r="AN30" s="34"/>
      <c r="AO30" s="34"/>
      <c r="AP30" s="87"/>
      <c r="AQ30" s="34"/>
      <c r="AR30" s="34"/>
      <c r="AS30" s="34"/>
      <c r="AT30" s="34"/>
      <c r="AU30" s="34"/>
      <c r="AV30" s="34"/>
      <c r="AW30" s="34"/>
      <c r="AX30" s="34"/>
    </row>
    <row r="31" spans="1:79" ht="3" customHeight="1">
      <c r="AK31" s="34"/>
      <c r="AL31" s="34"/>
      <c r="AM31" s="34"/>
      <c r="AN31" s="34"/>
      <c r="AO31" s="34"/>
      <c r="AP31" s="87"/>
      <c r="AQ31" s="34"/>
      <c r="AR31" s="34"/>
      <c r="AS31" s="34"/>
      <c r="AT31" s="34"/>
      <c r="AU31" s="34"/>
      <c r="AV31" s="34"/>
      <c r="AW31" s="34"/>
      <c r="AX31" s="34"/>
    </row>
    <row r="32" spans="1:79" ht="20.100000000000001" customHeight="1">
      <c r="B32" s="24" t="s">
        <v>60</v>
      </c>
      <c r="C32" s="764" t="str">
        <f>IF(Application!F89="","",Application!F89)</f>
        <v>陈宝仪</v>
      </c>
      <c r="D32" s="764"/>
      <c r="E32" s="764"/>
      <c r="F32" s="764"/>
      <c r="G32" s="764"/>
      <c r="H32" s="764"/>
      <c r="I32" s="764"/>
      <c r="J32" s="756" t="s">
        <v>61</v>
      </c>
      <c r="K32" s="756"/>
      <c r="L32" s="756"/>
      <c r="M32" s="756"/>
      <c r="N32" s="756"/>
      <c r="O32" s="756"/>
      <c r="P32" s="756"/>
      <c r="Q32" s="756"/>
      <c r="R32" s="756"/>
      <c r="S32" s="756"/>
      <c r="T32" s="756"/>
      <c r="U32" s="756"/>
      <c r="V32" s="756"/>
      <c r="W32" s="756"/>
      <c r="X32" s="756"/>
      <c r="Y32" s="756"/>
      <c r="Z32" s="756"/>
      <c r="AA32" s="756"/>
      <c r="AB32" s="756"/>
      <c r="AC32" s="756"/>
      <c r="AD32" s="756"/>
      <c r="AE32" s="756"/>
      <c r="AF32" s="756"/>
      <c r="AG32" s="756"/>
      <c r="AH32" s="756"/>
      <c r="AI32" s="756"/>
      <c r="AK32" s="34"/>
      <c r="AL32" s="34"/>
      <c r="AM32" s="34"/>
      <c r="AN32" s="34"/>
      <c r="AO32" s="34"/>
      <c r="AP32" s="114"/>
      <c r="AQ32" s="34"/>
      <c r="AR32" s="34"/>
      <c r="AS32" s="34"/>
      <c r="AT32" s="34"/>
      <c r="AU32" s="34"/>
      <c r="AV32" s="34"/>
      <c r="AW32" s="34"/>
      <c r="AX32" s="34"/>
    </row>
    <row r="33" spans="1:79" ht="15.95" customHeight="1">
      <c r="A33" s="9" t="s">
        <v>62</v>
      </c>
      <c r="AK33" s="34"/>
      <c r="AL33" s="34"/>
      <c r="AM33" s="34"/>
      <c r="AN33" s="34"/>
      <c r="AO33" s="34"/>
      <c r="AP33" s="37"/>
      <c r="AR33" s="34"/>
      <c r="AS33" s="34"/>
      <c r="AT33" s="34"/>
      <c r="AU33" s="34"/>
      <c r="AV33" s="34"/>
      <c r="AW33" s="34"/>
      <c r="AX33" s="34"/>
    </row>
    <row r="34" spans="1:79" ht="15.95" customHeight="1">
      <c r="B34" s="22" t="s">
        <v>63</v>
      </c>
      <c r="AK34" s="34"/>
      <c r="AL34" s="34"/>
      <c r="AM34" s="34"/>
      <c r="AN34" s="34"/>
      <c r="AO34" s="34"/>
      <c r="AP34" s="87"/>
      <c r="AQ34" s="34"/>
      <c r="AR34" s="34"/>
      <c r="AS34" s="34"/>
      <c r="AT34" s="34"/>
      <c r="AU34" s="34"/>
      <c r="AV34" s="34"/>
      <c r="AW34" s="34"/>
      <c r="AX34" s="34"/>
    </row>
    <row r="35" spans="1:79" ht="15.95" customHeight="1">
      <c r="A35" s="22" t="s">
        <v>64</v>
      </c>
      <c r="AK35" s="34"/>
      <c r="AL35" s="34"/>
      <c r="AM35" s="34"/>
      <c r="AN35" s="34"/>
      <c r="AO35" s="34"/>
      <c r="AP35" s="87"/>
      <c r="AQ35" s="34"/>
      <c r="AR35" s="34"/>
      <c r="AS35" s="34"/>
      <c r="AT35" s="34"/>
      <c r="AU35" s="34"/>
      <c r="AV35" s="34"/>
      <c r="AW35" s="34"/>
      <c r="AX35" s="34"/>
    </row>
    <row r="36" spans="1:79" ht="15.95" customHeight="1">
      <c r="A36" s="22" t="s">
        <v>65</v>
      </c>
      <c r="AK36" s="34"/>
      <c r="AL36" s="34"/>
      <c r="AM36" s="34"/>
      <c r="AN36" s="34"/>
      <c r="AO36" s="34"/>
      <c r="AP36" s="87"/>
      <c r="AQ36" s="34"/>
      <c r="AR36" s="34"/>
      <c r="AS36" s="34"/>
      <c r="AT36" s="34"/>
      <c r="AU36" s="34"/>
      <c r="AV36" s="34"/>
      <c r="AW36" s="34"/>
      <c r="AX36" s="34"/>
    </row>
    <row r="37" spans="1:79" ht="12" customHeight="1">
      <c r="A37" s="867" t="s">
        <v>66</v>
      </c>
      <c r="B37" s="867"/>
      <c r="C37" s="867"/>
      <c r="D37" s="867"/>
      <c r="E37" s="867"/>
      <c r="F37" s="867"/>
      <c r="G37" s="867"/>
      <c r="H37" s="867"/>
      <c r="I37" s="867"/>
      <c r="J37" s="867"/>
      <c r="K37" s="867"/>
      <c r="L37" s="867"/>
      <c r="M37" s="867"/>
      <c r="N37" s="867"/>
      <c r="O37" s="867"/>
      <c r="P37" s="867"/>
      <c r="Q37" s="867"/>
      <c r="R37" s="867"/>
      <c r="S37" s="867"/>
      <c r="T37" s="867"/>
      <c r="U37" s="867"/>
      <c r="V37" s="867"/>
      <c r="W37" s="867"/>
      <c r="X37" s="867"/>
      <c r="Y37" s="867"/>
      <c r="Z37" s="867"/>
      <c r="AA37" s="867"/>
      <c r="AB37" s="867"/>
      <c r="AC37" s="867"/>
      <c r="AD37" s="867"/>
      <c r="AE37" s="867"/>
      <c r="AF37" s="867"/>
      <c r="AG37" s="867"/>
      <c r="AH37" s="867"/>
      <c r="AI37" s="867"/>
      <c r="AK37" s="34"/>
      <c r="AL37" s="34"/>
      <c r="AM37" s="34"/>
      <c r="AN37" s="34"/>
      <c r="AO37" s="34"/>
      <c r="AP37" s="87"/>
      <c r="AQ37" s="34"/>
      <c r="AR37" s="34"/>
      <c r="AS37" s="34"/>
      <c r="AT37" s="34"/>
      <c r="AU37" s="34"/>
      <c r="AV37" s="34"/>
      <c r="AW37" s="34"/>
      <c r="AX37" s="34"/>
    </row>
    <row r="38" spans="1:79" ht="12" customHeight="1">
      <c r="A38" s="867" t="s">
        <v>67</v>
      </c>
      <c r="B38" s="867"/>
      <c r="C38" s="867"/>
      <c r="D38" s="867"/>
      <c r="E38" s="867"/>
      <c r="F38" s="867"/>
      <c r="G38" s="867"/>
      <c r="H38" s="867"/>
      <c r="I38" s="867"/>
      <c r="J38" s="867"/>
      <c r="K38" s="867"/>
      <c r="L38" s="867"/>
      <c r="M38" s="867"/>
      <c r="N38" s="867"/>
      <c r="O38" s="867"/>
      <c r="P38" s="867"/>
      <c r="Q38" s="867"/>
      <c r="R38" s="867"/>
      <c r="S38" s="867"/>
      <c r="T38" s="867"/>
      <c r="U38" s="867"/>
      <c r="V38" s="867"/>
      <c r="W38" s="867"/>
      <c r="X38" s="867"/>
      <c r="Y38" s="867"/>
      <c r="Z38" s="867"/>
      <c r="AA38" s="867"/>
      <c r="AB38" s="867"/>
      <c r="AC38" s="867"/>
      <c r="AD38" s="867"/>
      <c r="AE38" s="867"/>
      <c r="AF38" s="867"/>
      <c r="AG38" s="867"/>
      <c r="AH38" s="867"/>
      <c r="AI38" s="867"/>
      <c r="AK38" s="34"/>
      <c r="AL38" s="34"/>
      <c r="AM38" s="34"/>
      <c r="AN38" s="34"/>
      <c r="AO38" s="34"/>
      <c r="AP38" s="87"/>
      <c r="AQ38" s="34"/>
      <c r="AR38" s="34"/>
      <c r="AS38" s="34"/>
      <c r="AT38" s="34"/>
      <c r="AU38" s="34"/>
      <c r="AV38" s="34"/>
      <c r="AW38" s="34"/>
      <c r="AX38" s="34"/>
    </row>
    <row r="39" spans="1:79" ht="12" customHeight="1">
      <c r="A39" s="867" t="s">
        <v>68</v>
      </c>
      <c r="B39" s="867"/>
      <c r="C39" s="867"/>
      <c r="D39" s="867"/>
      <c r="E39" s="867"/>
      <c r="F39" s="867"/>
      <c r="G39" s="867"/>
      <c r="H39" s="867"/>
      <c r="I39" s="867"/>
      <c r="J39" s="867"/>
      <c r="K39" s="867"/>
      <c r="L39" s="867"/>
      <c r="M39" s="867"/>
      <c r="N39" s="867"/>
      <c r="O39" s="867"/>
      <c r="P39" s="867"/>
      <c r="Q39" s="867"/>
      <c r="R39" s="867"/>
      <c r="S39" s="867"/>
      <c r="T39" s="867"/>
      <c r="U39" s="867"/>
      <c r="V39" s="867"/>
      <c r="W39" s="867"/>
      <c r="X39" s="867"/>
      <c r="Y39" s="867"/>
      <c r="Z39" s="867"/>
      <c r="AA39" s="867"/>
      <c r="AB39" s="867"/>
      <c r="AC39" s="867"/>
      <c r="AD39" s="867"/>
      <c r="AE39" s="867"/>
      <c r="AF39" s="867"/>
      <c r="AG39" s="867"/>
      <c r="AH39" s="867"/>
      <c r="AI39" s="867"/>
      <c r="AK39" s="34"/>
      <c r="AL39" s="34"/>
      <c r="AM39" s="34"/>
      <c r="AN39" s="34"/>
      <c r="AO39" s="34"/>
      <c r="AP39" s="87"/>
      <c r="AQ39" s="34"/>
      <c r="AR39" s="34"/>
      <c r="AS39" s="34"/>
      <c r="AT39" s="34"/>
      <c r="AU39" s="34"/>
      <c r="AV39" s="34"/>
      <c r="AW39" s="34"/>
      <c r="AX39" s="34"/>
    </row>
    <row r="40" spans="1:79" ht="3" customHeight="1">
      <c r="AK40" s="34"/>
      <c r="AL40" s="34"/>
      <c r="AM40" s="34"/>
      <c r="AN40" s="34"/>
      <c r="AO40" s="34"/>
      <c r="AP40" s="87"/>
      <c r="AQ40" s="34"/>
      <c r="AR40" s="34"/>
      <c r="AS40" s="34"/>
      <c r="AT40" s="34"/>
      <c r="AU40" s="34"/>
      <c r="AV40" s="34"/>
      <c r="AW40" s="34"/>
      <c r="AX40" s="34"/>
    </row>
    <row r="41" spans="1:79" ht="18" customHeight="1">
      <c r="S41" s="12" t="s">
        <v>59</v>
      </c>
      <c r="AK41" s="34"/>
      <c r="AL41" s="34"/>
      <c r="AM41" s="34"/>
      <c r="AN41" s="34"/>
      <c r="AO41" s="34"/>
      <c r="AP41" s="93"/>
      <c r="AQ41" s="34"/>
      <c r="AR41" s="34"/>
      <c r="AS41" s="34"/>
      <c r="AT41" s="34"/>
      <c r="AU41" s="34"/>
      <c r="AV41" s="34"/>
      <c r="AW41" s="34"/>
      <c r="AX41" s="34"/>
    </row>
    <row r="42" spans="1:79" ht="3" customHeight="1">
      <c r="AK42" s="34"/>
      <c r="AL42" s="34"/>
      <c r="AM42" s="34"/>
      <c r="AN42" s="34"/>
      <c r="AO42" s="34"/>
      <c r="AP42" s="87"/>
      <c r="AQ42" s="34"/>
      <c r="AR42" s="34"/>
      <c r="AS42" s="34"/>
      <c r="AT42" s="34"/>
      <c r="AU42" s="34"/>
      <c r="AV42" s="34"/>
      <c r="AW42" s="34"/>
      <c r="AX42" s="34"/>
    </row>
    <row r="43" spans="1:79" ht="15.95" customHeight="1">
      <c r="A43" s="849" t="s">
        <v>79</v>
      </c>
      <c r="B43" s="849"/>
      <c r="C43" s="9" t="s">
        <v>230</v>
      </c>
      <c r="D43" s="9"/>
      <c r="E43" s="9"/>
      <c r="F43" s="9"/>
      <c r="H43" s="866">
        <f>IF(Application!O95="","",Application!O95)</f>
        <v>781000</v>
      </c>
      <c r="I43" s="866"/>
      <c r="J43" s="866"/>
      <c r="K43" s="866"/>
      <c r="L43" s="866"/>
      <c r="M43" s="9" t="s">
        <v>69</v>
      </c>
      <c r="N43" s="75"/>
      <c r="O43" s="75"/>
      <c r="P43" s="75"/>
      <c r="R43" s="9"/>
      <c r="T43" s="849" t="s">
        <v>70</v>
      </c>
      <c r="U43" s="849"/>
      <c r="V43" s="9" t="s">
        <v>233</v>
      </c>
      <c r="W43" s="9"/>
      <c r="X43" s="9"/>
      <c r="Y43" s="9"/>
      <c r="Z43" s="9"/>
      <c r="AB43" s="866">
        <f>IF(Application!X95="","",Application!X95)</f>
        <v>85000</v>
      </c>
      <c r="AC43" s="866"/>
      <c r="AD43" s="866"/>
      <c r="AE43" s="866"/>
      <c r="AF43" s="866"/>
      <c r="AG43" s="9" t="s">
        <v>69</v>
      </c>
      <c r="AK43" s="34"/>
      <c r="AL43" s="34"/>
      <c r="AM43" s="34"/>
      <c r="AN43" s="34"/>
      <c r="AO43" s="34"/>
      <c r="AP43" s="93"/>
      <c r="AQ43" s="34"/>
      <c r="AR43" s="34"/>
      <c r="AS43" s="34"/>
      <c r="AT43" s="34"/>
      <c r="AU43" s="34"/>
      <c r="AV43" s="34"/>
      <c r="AW43" s="34"/>
      <c r="AX43" s="34"/>
    </row>
    <row r="44" spans="1:79" ht="12" customHeight="1">
      <c r="C44" s="10" t="s">
        <v>231</v>
      </c>
      <c r="D44" s="10"/>
      <c r="E44" s="10"/>
      <c r="F44" s="10"/>
      <c r="H44" s="10"/>
      <c r="I44" s="10"/>
      <c r="J44" s="10"/>
      <c r="K44" s="10"/>
      <c r="L44" s="10"/>
      <c r="M44" s="29" t="s">
        <v>232</v>
      </c>
      <c r="N44" s="10"/>
      <c r="O44" s="10"/>
      <c r="P44" s="10"/>
      <c r="R44" s="10"/>
      <c r="V44" s="10" t="s">
        <v>234</v>
      </c>
      <c r="X44" s="10"/>
      <c r="Y44" s="10"/>
      <c r="Z44" s="10"/>
      <c r="AB44" s="10"/>
      <c r="AC44" s="10"/>
      <c r="AD44" s="10"/>
      <c r="AE44" s="10"/>
      <c r="AF44" s="10"/>
      <c r="AG44" s="29" t="s">
        <v>232</v>
      </c>
      <c r="AP44" s="129"/>
    </row>
    <row r="45" spans="1:79" ht="15.95" customHeight="1">
      <c r="A45" s="849" t="s">
        <v>71</v>
      </c>
      <c r="B45" s="849"/>
      <c r="C45" s="756" t="s">
        <v>72</v>
      </c>
      <c r="D45" s="756"/>
      <c r="E45" s="756"/>
      <c r="F45" s="756"/>
      <c r="H45" s="22" t="s">
        <v>73</v>
      </c>
    </row>
    <row r="46" spans="1:79" ht="12" customHeight="1">
      <c r="C46" s="850" t="s">
        <v>74</v>
      </c>
      <c r="D46" s="850"/>
      <c r="E46" s="850"/>
      <c r="F46" s="850"/>
      <c r="H46" s="10" t="s">
        <v>75</v>
      </c>
    </row>
    <row r="47" spans="1:79" ht="5.0999999999999996" customHeight="1"/>
    <row r="48" spans="1:79" ht="24.95" customHeight="1">
      <c r="A48" s="851" t="s">
        <v>920</v>
      </c>
      <c r="B48" s="852"/>
      <c r="C48" s="852"/>
      <c r="D48" s="852"/>
      <c r="E48" s="852"/>
      <c r="F48" s="852"/>
      <c r="G48" s="852"/>
      <c r="H48" s="852"/>
      <c r="I48" s="852"/>
      <c r="J48" s="852"/>
      <c r="K48" s="852"/>
      <c r="L48" s="852"/>
      <c r="M48" s="852"/>
      <c r="N48" s="852"/>
      <c r="O48" s="852"/>
      <c r="P48" s="852"/>
      <c r="Q48" s="852"/>
      <c r="R48" s="852"/>
      <c r="S48" s="852"/>
      <c r="T48" s="852"/>
      <c r="U48" s="852"/>
      <c r="V48" s="852"/>
      <c r="W48" s="852"/>
      <c r="X48" s="852"/>
      <c r="Y48" s="852"/>
      <c r="Z48" s="852"/>
      <c r="AA48" s="852"/>
      <c r="AB48" s="852"/>
      <c r="AC48" s="852"/>
      <c r="AD48" s="852"/>
      <c r="AE48" s="852"/>
      <c r="AF48" s="852"/>
      <c r="AG48" s="852"/>
      <c r="AH48" s="853"/>
      <c r="AI48" s="21"/>
      <c r="AZ48" s="32"/>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row>
    <row r="49" spans="1:79" ht="24.95" customHeight="1">
      <c r="A49" s="854"/>
      <c r="B49" s="855"/>
      <c r="C49" s="855"/>
      <c r="D49" s="855"/>
      <c r="E49" s="855"/>
      <c r="F49" s="855"/>
      <c r="G49" s="855"/>
      <c r="H49" s="855"/>
      <c r="I49" s="855"/>
      <c r="J49" s="855"/>
      <c r="K49" s="855"/>
      <c r="L49" s="855"/>
      <c r="M49" s="855"/>
      <c r="N49" s="855"/>
      <c r="O49" s="855"/>
      <c r="P49" s="855"/>
      <c r="Q49" s="855"/>
      <c r="R49" s="855"/>
      <c r="S49" s="855"/>
      <c r="T49" s="855"/>
      <c r="U49" s="855"/>
      <c r="V49" s="855"/>
      <c r="W49" s="855"/>
      <c r="X49" s="855"/>
      <c r="Y49" s="855"/>
      <c r="Z49" s="855"/>
      <c r="AA49" s="855"/>
      <c r="AB49" s="855"/>
      <c r="AC49" s="855"/>
      <c r="AD49" s="855"/>
      <c r="AE49" s="855"/>
      <c r="AF49" s="855"/>
      <c r="AG49" s="855"/>
      <c r="AH49" s="856"/>
      <c r="AI49" s="21"/>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row>
    <row r="50" spans="1:79" ht="24.95" customHeight="1">
      <c r="A50" s="857"/>
      <c r="B50" s="858"/>
      <c r="C50" s="858"/>
      <c r="D50" s="858"/>
      <c r="E50" s="858"/>
      <c r="F50" s="858"/>
      <c r="G50" s="858"/>
      <c r="H50" s="858"/>
      <c r="I50" s="858"/>
      <c r="J50" s="858"/>
      <c r="K50" s="858"/>
      <c r="L50" s="858"/>
      <c r="M50" s="858"/>
      <c r="N50" s="858"/>
      <c r="O50" s="858"/>
      <c r="P50" s="858"/>
      <c r="Q50" s="858"/>
      <c r="R50" s="858"/>
      <c r="S50" s="858"/>
      <c r="T50" s="858"/>
      <c r="U50" s="858"/>
      <c r="V50" s="858"/>
      <c r="W50" s="858"/>
      <c r="X50" s="858"/>
      <c r="Y50" s="858"/>
      <c r="Z50" s="858"/>
      <c r="AA50" s="858"/>
      <c r="AB50" s="858"/>
      <c r="AC50" s="858"/>
      <c r="AD50" s="858"/>
      <c r="AE50" s="858"/>
      <c r="AF50" s="858"/>
      <c r="AG50" s="858"/>
      <c r="AH50" s="859"/>
      <c r="AI50" s="21"/>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row>
    <row r="51" spans="1:79" ht="3" customHeight="1"/>
    <row r="52" spans="1:79" ht="3" customHeight="1"/>
    <row r="53" spans="1:79" ht="15.95" customHeight="1">
      <c r="A53" s="57" t="s">
        <v>30</v>
      </c>
      <c r="B53" s="9" t="s">
        <v>237</v>
      </c>
      <c r="C53" s="9"/>
      <c r="D53" s="9"/>
      <c r="E53" s="9"/>
      <c r="F53" s="9"/>
      <c r="G53" s="9"/>
      <c r="H53" s="9"/>
      <c r="I53" s="9"/>
      <c r="J53" s="9"/>
      <c r="K53" s="9"/>
    </row>
    <row r="54" spans="1:79" ht="3" customHeight="1"/>
    <row r="55" spans="1:79" ht="20.100000000000001" customHeight="1">
      <c r="A55" s="825" t="s">
        <v>238</v>
      </c>
      <c r="B55" s="825"/>
      <c r="C55" s="825"/>
      <c r="D55" s="825"/>
      <c r="E55" s="825"/>
      <c r="F55" s="825"/>
      <c r="G55" s="825"/>
      <c r="H55" s="825"/>
      <c r="I55" s="825"/>
      <c r="J55" s="825"/>
      <c r="K55" s="825"/>
      <c r="L55" s="764" t="str">
        <f>IF(C32="","",C32)</f>
        <v>陈宝仪</v>
      </c>
      <c r="M55" s="764"/>
      <c r="N55" s="764"/>
      <c r="O55" s="764"/>
      <c r="P55" s="764"/>
      <c r="Q55" s="764"/>
      <c r="R55" s="764"/>
      <c r="S55" s="9"/>
      <c r="T55" s="860" t="s">
        <v>239</v>
      </c>
      <c r="U55" s="860"/>
      <c r="V55" s="860"/>
      <c r="W55" s="860"/>
      <c r="X55" s="860"/>
      <c r="Y55" s="860"/>
      <c r="Z55" s="860"/>
      <c r="AA55" s="860"/>
      <c r="AB55" s="860"/>
      <c r="AC55" s="860"/>
      <c r="AD55" s="860"/>
      <c r="AE55" s="860"/>
      <c r="AF55" s="764" t="str">
        <f>IF(Application!R89="","",Application!R89)</f>
        <v>母</v>
      </c>
      <c r="AG55" s="764"/>
      <c r="AH55" s="764"/>
      <c r="AI55" s="764"/>
      <c r="AP55" s="129"/>
    </row>
    <row r="56" spans="1:79" ht="3" customHeight="1">
      <c r="F56" s="864" t="str">
        <f>IF(Application!F91="","",Application!F91)</f>
        <v>广东省广州市白云区华山街道8号10栋503室</v>
      </c>
      <c r="G56" s="864"/>
      <c r="H56" s="864"/>
      <c r="I56" s="864"/>
      <c r="J56" s="864"/>
      <c r="K56" s="864"/>
      <c r="L56" s="864"/>
      <c r="M56" s="864"/>
      <c r="N56" s="864"/>
      <c r="O56" s="864"/>
      <c r="P56" s="864"/>
      <c r="Q56" s="864"/>
      <c r="R56" s="864"/>
      <c r="S56" s="864"/>
      <c r="T56" s="864"/>
      <c r="U56" s="864"/>
      <c r="V56" s="864"/>
      <c r="W56" s="864"/>
      <c r="X56" s="864"/>
      <c r="Y56" s="864"/>
      <c r="AB56" s="861" t="str">
        <f>IF(Application!Y91="","",Application!Y91)</f>
        <v>138-1234-5678</v>
      </c>
      <c r="AC56" s="861"/>
      <c r="AD56" s="861"/>
      <c r="AE56" s="861"/>
      <c r="AF56" s="861"/>
      <c r="AG56" s="861"/>
      <c r="AH56" s="861"/>
      <c r="AI56" s="861"/>
    </row>
    <row r="57" spans="1:79" ht="20.100000000000001" customHeight="1">
      <c r="A57" s="812" t="s">
        <v>76</v>
      </c>
      <c r="B57" s="812"/>
      <c r="C57" s="862" t="s">
        <v>85</v>
      </c>
      <c r="D57" s="862"/>
      <c r="E57" s="862"/>
      <c r="F57" s="807"/>
      <c r="G57" s="807"/>
      <c r="H57" s="807"/>
      <c r="I57" s="807"/>
      <c r="J57" s="807"/>
      <c r="K57" s="807"/>
      <c r="L57" s="807"/>
      <c r="M57" s="807"/>
      <c r="N57" s="807"/>
      <c r="O57" s="807"/>
      <c r="P57" s="807"/>
      <c r="Q57" s="807"/>
      <c r="R57" s="807"/>
      <c r="S57" s="807"/>
      <c r="T57" s="807"/>
      <c r="U57" s="807"/>
      <c r="V57" s="807"/>
      <c r="W57" s="807"/>
      <c r="X57" s="807"/>
      <c r="Y57" s="807"/>
      <c r="Z57" s="863" t="s">
        <v>77</v>
      </c>
      <c r="AA57" s="863"/>
      <c r="AB57" s="767"/>
      <c r="AC57" s="767"/>
      <c r="AD57" s="767"/>
      <c r="AE57" s="767"/>
      <c r="AF57" s="767"/>
      <c r="AG57" s="767"/>
      <c r="AH57" s="767"/>
      <c r="AI57" s="767"/>
    </row>
    <row r="58" spans="1:79" ht="5.0999999999999996" customHeight="1"/>
    <row r="59" spans="1:79" ht="20.100000000000001" customHeight="1">
      <c r="B59" s="808" t="s">
        <v>51</v>
      </c>
      <c r="C59" s="808"/>
      <c r="D59" s="808"/>
      <c r="E59" s="808"/>
      <c r="F59" s="808"/>
      <c r="G59" s="764">
        <f>IF(Application!S124="","",Application!S124)</f>
        <v>2023</v>
      </c>
      <c r="H59" s="764"/>
      <c r="I59" s="764"/>
      <c r="J59" s="28" t="s">
        <v>1</v>
      </c>
      <c r="K59" s="764">
        <f>IF(Application!W124="","",Application!W124)</f>
        <v>4</v>
      </c>
      <c r="L59" s="764"/>
      <c r="M59" s="28" t="s">
        <v>2</v>
      </c>
      <c r="N59" s="764">
        <f>IF(Application!Z124="","",Application!Z124)</f>
        <v>28</v>
      </c>
      <c r="O59" s="764"/>
      <c r="P59" s="28" t="s">
        <v>3</v>
      </c>
      <c r="Q59" s="92"/>
      <c r="R59" s="808" t="s">
        <v>240</v>
      </c>
      <c r="S59" s="808"/>
      <c r="T59" s="808"/>
      <c r="U59" s="808"/>
      <c r="V59" s="808"/>
      <c r="W59" s="808"/>
      <c r="X59" s="808"/>
      <c r="Y59" s="808"/>
      <c r="Z59" s="764"/>
      <c r="AA59" s="764"/>
      <c r="AB59" s="764"/>
      <c r="AC59" s="764"/>
      <c r="AD59" s="764"/>
      <c r="AE59" s="764"/>
      <c r="AF59" s="764"/>
      <c r="AG59" s="764"/>
      <c r="AH59" s="764"/>
      <c r="AI59" s="764"/>
    </row>
    <row r="60" spans="1:79" s="69" customFormat="1" ht="20.100000000000001" customHeight="1">
      <c r="B60" s="826" t="s">
        <v>220</v>
      </c>
      <c r="C60" s="826"/>
      <c r="D60" s="826"/>
      <c r="E60" s="826"/>
      <c r="F60" s="826"/>
      <c r="J60" s="80" t="s">
        <v>221</v>
      </c>
      <c r="M60" s="80" t="s">
        <v>222</v>
      </c>
      <c r="P60" s="80" t="s">
        <v>220</v>
      </c>
      <c r="S60" s="68" t="s">
        <v>241</v>
      </c>
      <c r="V60" s="70"/>
      <c r="W60" s="70"/>
      <c r="X60" s="70"/>
      <c r="Y60" s="70"/>
      <c r="Z60" s="5"/>
      <c r="AA60" s="5"/>
      <c r="AB60" s="5"/>
      <c r="AC60" s="5"/>
      <c r="AD60" s="5"/>
      <c r="AE60" s="5"/>
      <c r="AF60" s="5"/>
      <c r="AG60" s="5"/>
      <c r="AH60" s="5"/>
      <c r="AP60" s="88"/>
    </row>
    <row r="61" spans="1:79" ht="20.100000000000001" customHeight="1">
      <c r="S61" s="811" t="s">
        <v>796</v>
      </c>
      <c r="T61" s="811"/>
      <c r="U61" s="811"/>
      <c r="V61" s="811"/>
      <c r="W61" s="811"/>
      <c r="X61" s="811"/>
      <c r="Y61" s="811"/>
      <c r="Z61" s="811"/>
      <c r="AA61" s="811"/>
      <c r="AB61" s="811"/>
      <c r="AC61" s="811"/>
      <c r="AD61" s="811"/>
      <c r="AE61" s="811"/>
      <c r="AF61" s="811"/>
      <c r="AG61" s="811"/>
      <c r="AH61" s="811"/>
      <c r="AI61" s="811"/>
    </row>
    <row r="62" spans="1:79" ht="15" customHeight="1">
      <c r="AI62" s="39"/>
    </row>
  </sheetData>
  <sheetProtection algorithmName="SHA-512" hashValue="PJwzu+imqq1zJPV2jvdovQ43g5opglrE1U/Hf25QjQgzfFpJDinmDGSdHkrQYCmvHbQxhxFg0DcqWXWcxmhqNw==" saltValue="eIyNZD4CoLyeK1/Ur1+9Lg==" spinCount="100000" sheet="1" formatCells="0" selectLockedCells="1"/>
  <mergeCells count="48">
    <mergeCell ref="Z12:AA12"/>
    <mergeCell ref="P12:S12"/>
    <mergeCell ref="U12:V12"/>
    <mergeCell ref="X12:Y12"/>
    <mergeCell ref="A2:AI2"/>
    <mergeCell ref="A3:AI3"/>
    <mergeCell ref="B8:D8"/>
    <mergeCell ref="B10:D10"/>
    <mergeCell ref="E8:H8"/>
    <mergeCell ref="E10:H10"/>
    <mergeCell ref="I8:S8"/>
    <mergeCell ref="I10:S10"/>
    <mergeCell ref="S13:U13"/>
    <mergeCell ref="V13:X13"/>
    <mergeCell ref="Y13:Z13"/>
    <mergeCell ref="H43:L43"/>
    <mergeCell ref="J32:AI32"/>
    <mergeCell ref="C32:I32"/>
    <mergeCell ref="A37:AI37"/>
    <mergeCell ref="A38:AI38"/>
    <mergeCell ref="A39:AI39"/>
    <mergeCell ref="AB43:AF43"/>
    <mergeCell ref="T43:U43"/>
    <mergeCell ref="A43:B43"/>
    <mergeCell ref="A17:AI17"/>
    <mergeCell ref="A28:AI28"/>
    <mergeCell ref="A23:AH27"/>
    <mergeCell ref="AB56:AI57"/>
    <mergeCell ref="A57:B57"/>
    <mergeCell ref="C57:E57"/>
    <mergeCell ref="Z57:AA57"/>
    <mergeCell ref="F56:Y57"/>
    <mergeCell ref="A45:B45"/>
    <mergeCell ref="C45:F45"/>
    <mergeCell ref="C46:F46"/>
    <mergeCell ref="A48:AH50"/>
    <mergeCell ref="L55:R55"/>
    <mergeCell ref="A55:K55"/>
    <mergeCell ref="AF55:AI55"/>
    <mergeCell ref="T55:AE55"/>
    <mergeCell ref="S61:AI61"/>
    <mergeCell ref="Z59:AI59"/>
    <mergeCell ref="B60:F60"/>
    <mergeCell ref="R59:Y59"/>
    <mergeCell ref="B59:F59"/>
    <mergeCell ref="G59:I59"/>
    <mergeCell ref="K59:L59"/>
    <mergeCell ref="N59:O59"/>
  </mergeCells>
  <phoneticPr fontId="1"/>
  <hyperlinks>
    <hyperlink ref="S61:AI61" r:id="rId1" display="追創留学(誠実の本で、新たな未来を拓く)" xr:uid="{DC4A62B8-9301-4173-8A99-9EB7B3834499}"/>
  </hyperlinks>
  <printOptions horizontalCentered="1"/>
  <pageMargins left="0.39370078740157483" right="0.39370078740157483" top="0.59055118110236227" bottom="0.39370078740157483" header="0.19685039370078741" footer="0.11811023622047245"/>
  <pageSetup paperSize="9" orientation="portrait" horizontalDpi="300" verticalDpi="300" r:id="rId2"/>
  <ignoredErrors>
    <ignoredError sqref="B45 A45 G45 D45:F45 J45:AI45 AJ45:AO45 A43 AQ45:IV45" numberStoredAsText="1"/>
  </ignoredError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9AC41-8366-490B-A37B-E5CD60A209F9}">
  <sheetPr>
    <tabColor rgb="FFFF0000"/>
    <pageSetUpPr fitToPage="1"/>
  </sheetPr>
  <dimension ref="A1:AH31"/>
  <sheetViews>
    <sheetView showGridLines="0" workbookViewId="0">
      <selection activeCell="N4" sqref="N4:Y4"/>
    </sheetView>
  </sheetViews>
  <sheetFormatPr defaultColWidth="3.625" defaultRowHeight="24.95" customHeight="1"/>
  <cols>
    <col min="1" max="1" width="4.375" style="18" customWidth="1"/>
    <col min="2" max="6" width="3.625" style="17"/>
    <col min="7" max="7" width="3" style="17" customWidth="1"/>
    <col min="8" max="24" width="3.625" style="17"/>
    <col min="25" max="25" width="3.625" style="17" customWidth="1"/>
    <col min="26" max="27" width="4.625" style="17" customWidth="1"/>
    <col min="28" max="29" width="3.125" style="17" customWidth="1"/>
    <col min="30" max="34" width="2.625" style="17" customWidth="1"/>
    <col min="35" max="16384" width="3.625" style="17"/>
  </cols>
  <sheetData>
    <row r="1" spans="1:34" ht="24.95" customHeight="1">
      <c r="A1" s="931" t="s">
        <v>297</v>
      </c>
      <c r="B1" s="931"/>
      <c r="C1" s="931"/>
      <c r="D1" s="931"/>
      <c r="E1" s="931"/>
      <c r="F1" s="931"/>
      <c r="G1" s="931"/>
      <c r="H1" s="931"/>
      <c r="I1" s="931"/>
      <c r="J1" s="931"/>
      <c r="K1" s="931"/>
      <c r="L1" s="931"/>
      <c r="M1" s="931"/>
      <c r="N1" s="931"/>
      <c r="O1" s="931"/>
      <c r="P1" s="931"/>
      <c r="Q1" s="931"/>
      <c r="R1" s="931"/>
      <c r="S1" s="931"/>
      <c r="T1" s="931"/>
      <c r="U1" s="931"/>
      <c r="V1" s="931"/>
      <c r="W1" s="931"/>
      <c r="X1" s="931"/>
      <c r="Y1" s="931"/>
      <c r="Z1" s="931"/>
      <c r="AA1" s="931"/>
      <c r="AB1" s="931"/>
      <c r="AC1" s="931"/>
      <c r="AD1" s="931"/>
      <c r="AE1" s="931"/>
      <c r="AF1" s="931"/>
      <c r="AG1" s="931"/>
      <c r="AH1" s="931"/>
    </row>
    <row r="2" spans="1:34" ht="3" customHeight="1"/>
    <row r="3" spans="1:34" ht="21.95" customHeight="1">
      <c r="A3" s="932" t="s">
        <v>292</v>
      </c>
      <c r="B3" s="932"/>
      <c r="C3" s="932"/>
      <c r="D3" s="933">
        <f>IF(Application!G6="","",Application!G6)</f>
        <v>2023</v>
      </c>
      <c r="E3" s="933"/>
      <c r="F3" s="120" t="s">
        <v>159</v>
      </c>
      <c r="G3" s="933">
        <f>IF(Application!K6="","",Application!K6)</f>
        <v>10</v>
      </c>
      <c r="H3" s="933"/>
      <c r="I3" s="120" t="s">
        <v>160</v>
      </c>
      <c r="J3" s="216"/>
      <c r="K3" s="216"/>
      <c r="L3" s="216"/>
      <c r="M3" s="216"/>
      <c r="N3" s="217"/>
      <c r="O3" s="217"/>
      <c r="P3" s="217"/>
      <c r="Q3" s="217"/>
      <c r="R3" s="217"/>
      <c r="S3" s="217"/>
      <c r="T3" s="217"/>
      <c r="U3" s="217"/>
      <c r="V3" s="217"/>
      <c r="W3" s="217"/>
      <c r="X3" s="217"/>
      <c r="Y3" s="217"/>
      <c r="Z3" s="935" t="s">
        <v>299</v>
      </c>
      <c r="AA3" s="935"/>
      <c r="AB3" s="935"/>
      <c r="AC3" s="934">
        <v>45056</v>
      </c>
      <c r="AD3" s="934"/>
      <c r="AE3" s="934"/>
      <c r="AF3" s="934"/>
      <c r="AG3" s="934"/>
      <c r="AH3" s="934"/>
    </row>
    <row r="4" spans="1:34" ht="21.95" customHeight="1">
      <c r="A4" s="936" t="s">
        <v>298</v>
      </c>
      <c r="B4" s="936"/>
      <c r="C4" s="936"/>
      <c r="D4" s="933" t="str">
        <f>IF(Application!U6="","",Application!U6)</f>
        <v>追創日本語学校</v>
      </c>
      <c r="E4" s="933"/>
      <c r="F4" s="933"/>
      <c r="G4" s="933"/>
      <c r="H4" s="933"/>
      <c r="I4" s="933"/>
      <c r="J4" s="130"/>
      <c r="K4" s="937" t="s">
        <v>716</v>
      </c>
      <c r="L4" s="937"/>
      <c r="M4" s="937"/>
      <c r="N4" s="938" t="s">
        <v>921</v>
      </c>
      <c r="O4" s="938"/>
      <c r="P4" s="938"/>
      <c r="Q4" s="938"/>
      <c r="R4" s="938"/>
      <c r="S4" s="938"/>
      <c r="T4" s="938"/>
      <c r="U4" s="938"/>
      <c r="V4" s="938"/>
      <c r="W4" s="938"/>
      <c r="X4" s="938"/>
      <c r="Y4" s="938"/>
      <c r="Z4" s="935" t="s">
        <v>717</v>
      </c>
      <c r="AA4" s="935"/>
      <c r="AB4" s="935"/>
      <c r="AC4" s="921" t="s">
        <v>922</v>
      </c>
      <c r="AD4" s="921"/>
      <c r="AE4" s="921"/>
      <c r="AF4" s="921"/>
      <c r="AG4" s="921"/>
      <c r="AH4" s="921"/>
    </row>
    <row r="5" spans="1:34" ht="6" customHeight="1">
      <c r="A5" s="47"/>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row>
    <row r="6" spans="1:34" ht="20.100000000000001" customHeight="1">
      <c r="A6" s="916" t="s">
        <v>104</v>
      </c>
      <c r="B6" s="917"/>
      <c r="C6" s="918"/>
      <c r="D6" s="919" t="s">
        <v>105</v>
      </c>
      <c r="E6" s="919"/>
      <c r="F6" s="919" t="s">
        <v>106</v>
      </c>
      <c r="G6" s="919"/>
      <c r="H6" s="919"/>
      <c r="I6" s="919"/>
      <c r="J6" s="916" t="s">
        <v>797</v>
      </c>
      <c r="K6" s="917"/>
      <c r="L6" s="917"/>
      <c r="M6" s="917"/>
      <c r="N6" s="917"/>
      <c r="O6" s="917"/>
      <c r="P6" s="917"/>
      <c r="Q6" s="917"/>
      <c r="R6" s="917"/>
      <c r="S6" s="917"/>
      <c r="T6" s="917"/>
      <c r="U6" s="918"/>
      <c r="V6" s="916" t="s">
        <v>798</v>
      </c>
      <c r="W6" s="917"/>
      <c r="X6" s="917"/>
      <c r="Y6" s="918"/>
      <c r="Z6" s="919" t="s">
        <v>107</v>
      </c>
      <c r="AA6" s="919"/>
      <c r="AB6" s="919"/>
      <c r="AC6" s="919"/>
      <c r="AD6" s="919"/>
      <c r="AE6" s="919"/>
      <c r="AF6" s="919"/>
      <c r="AG6" s="919"/>
      <c r="AH6" s="919"/>
    </row>
    <row r="7" spans="1:34" ht="20.100000000000001" customHeight="1">
      <c r="A7" s="920" t="str">
        <f>IF('★Resume-1★'!AF5="","",'★Resume-1★'!AF5)</f>
        <v>李追创</v>
      </c>
      <c r="B7" s="921"/>
      <c r="C7" s="922"/>
      <c r="D7" s="923" t="str">
        <f>IF(AND('★Resume-1★'!E7="□",'★Resume-1★'!H7="□"),"",IF(AND('★Resume-1★'!E7="■",'★Resume-1★'!H7="□"),"男",IF(AND('★Resume-1★'!E7="□",'★Resume-1★'!H7="■"),"女","")))</f>
        <v>男</v>
      </c>
      <c r="E7" s="923"/>
      <c r="F7" s="924">
        <f>IF('★Resume-1★'!P7="","",'★Resume-1★'!P7)</f>
        <v>36881</v>
      </c>
      <c r="G7" s="924"/>
      <c r="H7" s="924"/>
      <c r="I7" s="924"/>
      <c r="J7" s="925" t="str">
        <f>IF('★Resume-1★'!L10="","",'★Resume-1★'!L10)</f>
        <v>广东省广州市白云区华山街道8号10栋503室</v>
      </c>
      <c r="K7" s="926"/>
      <c r="L7" s="926"/>
      <c r="M7" s="926"/>
      <c r="N7" s="926"/>
      <c r="O7" s="926"/>
      <c r="P7" s="926"/>
      <c r="Q7" s="926"/>
      <c r="R7" s="926"/>
      <c r="S7" s="926"/>
      <c r="T7" s="926"/>
      <c r="U7" s="927"/>
      <c r="V7" s="925" t="str">
        <f>IF(Application!J56="","",Application!J56&amp;Application!Q56)</f>
        <v>大学在学中</v>
      </c>
      <c r="W7" s="926"/>
      <c r="X7" s="926"/>
      <c r="Y7" s="927"/>
      <c r="Z7" s="923" t="str">
        <f>IF(Application!V56="","",Application!V56)</f>
        <v>上海海洋大学</v>
      </c>
      <c r="AA7" s="923"/>
      <c r="AB7" s="923"/>
      <c r="AC7" s="923"/>
      <c r="AD7" s="923"/>
      <c r="AE7" s="923"/>
      <c r="AF7" s="923"/>
      <c r="AG7" s="923"/>
      <c r="AH7" s="923"/>
    </row>
    <row r="8" spans="1:34" ht="6" customHeight="1"/>
    <row r="9" spans="1:34" ht="42" customHeight="1">
      <c r="A9" s="115" t="s">
        <v>103</v>
      </c>
      <c r="B9" s="919" t="s">
        <v>108</v>
      </c>
      <c r="C9" s="919"/>
      <c r="D9" s="919"/>
      <c r="E9" s="919"/>
      <c r="F9" s="919"/>
      <c r="G9" s="919"/>
      <c r="H9" s="919"/>
      <c r="I9" s="919"/>
      <c r="J9" s="919"/>
      <c r="K9" s="915" t="s">
        <v>109</v>
      </c>
      <c r="L9" s="915"/>
      <c r="M9" s="915"/>
      <c r="N9" s="915"/>
      <c r="O9" s="915"/>
      <c r="P9" s="915"/>
      <c r="Q9" s="915"/>
      <c r="R9" s="915"/>
      <c r="S9" s="915"/>
      <c r="T9" s="915"/>
      <c r="U9" s="915"/>
      <c r="V9" s="915"/>
      <c r="W9" s="915"/>
      <c r="X9" s="915"/>
      <c r="Y9" s="915"/>
      <c r="Z9" s="121" t="s">
        <v>110</v>
      </c>
      <c r="AA9" s="121" t="s">
        <v>300</v>
      </c>
      <c r="AB9" s="914" t="s">
        <v>111</v>
      </c>
      <c r="AC9" s="915"/>
      <c r="AD9" s="915" t="s">
        <v>112</v>
      </c>
      <c r="AE9" s="915"/>
      <c r="AF9" s="915"/>
      <c r="AG9" s="915"/>
      <c r="AH9" s="915"/>
    </row>
    <row r="10" spans="1:34" ht="15.95" customHeight="1">
      <c r="A10" s="41">
        <v>1</v>
      </c>
      <c r="B10" s="897" t="s">
        <v>257</v>
      </c>
      <c r="C10" s="897"/>
      <c r="D10" s="897"/>
      <c r="E10" s="897"/>
      <c r="F10" s="897"/>
      <c r="G10" s="897"/>
      <c r="H10" s="897"/>
      <c r="I10" s="897"/>
      <c r="J10" s="897"/>
      <c r="K10" s="911" t="s">
        <v>862</v>
      </c>
      <c r="L10" s="877"/>
      <c r="M10" s="877"/>
      <c r="N10" s="877"/>
      <c r="O10" s="877"/>
      <c r="P10" s="877"/>
      <c r="Q10" s="877"/>
      <c r="R10" s="877"/>
      <c r="S10" s="877"/>
      <c r="T10" s="877"/>
      <c r="U10" s="877"/>
      <c r="V10" s="877"/>
      <c r="W10" s="877"/>
      <c r="X10" s="877"/>
      <c r="Y10" s="878"/>
      <c r="Z10" s="314" t="s">
        <v>96</v>
      </c>
      <c r="AA10" s="314" t="s">
        <v>96</v>
      </c>
      <c r="AB10" s="879" t="s">
        <v>96</v>
      </c>
      <c r="AC10" s="879"/>
      <c r="AD10" s="904"/>
      <c r="AE10" s="904"/>
      <c r="AF10" s="904"/>
      <c r="AG10" s="904"/>
      <c r="AH10" s="904"/>
    </row>
    <row r="11" spans="1:34" ht="15.95" customHeight="1">
      <c r="A11" s="41">
        <v>2</v>
      </c>
      <c r="B11" s="897" t="s">
        <v>258</v>
      </c>
      <c r="C11" s="897"/>
      <c r="D11" s="897"/>
      <c r="E11" s="897"/>
      <c r="F11" s="897"/>
      <c r="G11" s="897"/>
      <c r="H11" s="897"/>
      <c r="I11" s="897"/>
      <c r="J11" s="897"/>
      <c r="K11" s="898" t="s">
        <v>863</v>
      </c>
      <c r="L11" s="898"/>
      <c r="M11" s="898"/>
      <c r="N11" s="898"/>
      <c r="O11" s="898"/>
      <c r="P11" s="898"/>
      <c r="Q11" s="898"/>
      <c r="R11" s="898"/>
      <c r="S11" s="898"/>
      <c r="T11" s="898"/>
      <c r="U11" s="898"/>
      <c r="V11" s="898"/>
      <c r="W11" s="898"/>
      <c r="X11" s="898"/>
      <c r="Y11" s="898"/>
      <c r="Z11" s="314" t="s">
        <v>96</v>
      </c>
      <c r="AA11" s="314" t="s">
        <v>96</v>
      </c>
      <c r="AB11" s="879" t="s">
        <v>96</v>
      </c>
      <c r="AC11" s="879"/>
      <c r="AD11" s="904"/>
      <c r="AE11" s="904"/>
      <c r="AF11" s="904"/>
      <c r="AG11" s="904"/>
      <c r="AH11" s="904"/>
    </row>
    <row r="12" spans="1:34" ht="40.5" customHeight="1">
      <c r="A12" s="41">
        <v>3</v>
      </c>
      <c r="B12" s="897" t="s">
        <v>259</v>
      </c>
      <c r="C12" s="897"/>
      <c r="D12" s="897"/>
      <c r="E12" s="897"/>
      <c r="F12" s="897"/>
      <c r="G12" s="897"/>
      <c r="H12" s="897"/>
      <c r="I12" s="897"/>
      <c r="J12" s="897"/>
      <c r="K12" s="876" t="s">
        <v>864</v>
      </c>
      <c r="L12" s="912"/>
      <c r="M12" s="912"/>
      <c r="N12" s="912"/>
      <c r="O12" s="912"/>
      <c r="P12" s="912"/>
      <c r="Q12" s="912"/>
      <c r="R12" s="912"/>
      <c r="S12" s="912"/>
      <c r="T12" s="912"/>
      <c r="U12" s="912"/>
      <c r="V12" s="912"/>
      <c r="W12" s="912"/>
      <c r="X12" s="912"/>
      <c r="Y12" s="913"/>
      <c r="Z12" s="314" t="s">
        <v>96</v>
      </c>
      <c r="AA12" s="314" t="s">
        <v>96</v>
      </c>
      <c r="AB12" s="879" t="s">
        <v>96</v>
      </c>
      <c r="AC12" s="879"/>
      <c r="AD12" s="904"/>
      <c r="AE12" s="904"/>
      <c r="AF12" s="904"/>
      <c r="AG12" s="904"/>
      <c r="AH12" s="904"/>
    </row>
    <row r="13" spans="1:34" ht="50.25" customHeight="1">
      <c r="A13" s="41">
        <v>4</v>
      </c>
      <c r="B13" s="896" t="s">
        <v>778</v>
      </c>
      <c r="C13" s="897"/>
      <c r="D13" s="897"/>
      <c r="E13" s="897"/>
      <c r="F13" s="897"/>
      <c r="G13" s="897"/>
      <c r="H13" s="897"/>
      <c r="I13" s="897"/>
      <c r="J13" s="897"/>
      <c r="K13" s="898" t="s">
        <v>865</v>
      </c>
      <c r="L13" s="898"/>
      <c r="M13" s="898"/>
      <c r="N13" s="898"/>
      <c r="O13" s="898"/>
      <c r="P13" s="898"/>
      <c r="Q13" s="898"/>
      <c r="R13" s="898"/>
      <c r="S13" s="898"/>
      <c r="T13" s="898"/>
      <c r="U13" s="898"/>
      <c r="V13" s="898"/>
      <c r="W13" s="898"/>
      <c r="X13" s="898"/>
      <c r="Y13" s="898"/>
      <c r="Z13" s="314" t="s">
        <v>96</v>
      </c>
      <c r="AA13" s="314" t="s">
        <v>96</v>
      </c>
      <c r="AB13" s="879" t="s">
        <v>96</v>
      </c>
      <c r="AC13" s="879"/>
      <c r="AD13" s="899" t="s">
        <v>293</v>
      </c>
      <c r="AE13" s="900"/>
      <c r="AF13" s="900"/>
      <c r="AG13" s="900"/>
      <c r="AH13" s="901"/>
    </row>
    <row r="14" spans="1:34" ht="25.5" customHeight="1">
      <c r="A14" s="41">
        <v>5</v>
      </c>
      <c r="B14" s="896" t="s">
        <v>304</v>
      </c>
      <c r="C14" s="897"/>
      <c r="D14" s="897"/>
      <c r="E14" s="897"/>
      <c r="F14" s="897"/>
      <c r="G14" s="897"/>
      <c r="H14" s="897"/>
      <c r="I14" s="897"/>
      <c r="J14" s="897"/>
      <c r="K14" s="902" t="s">
        <v>301</v>
      </c>
      <c r="L14" s="903"/>
      <c r="M14" s="903"/>
      <c r="N14" s="903"/>
      <c r="O14" s="903"/>
      <c r="P14" s="903"/>
      <c r="Q14" s="903"/>
      <c r="R14" s="903"/>
      <c r="S14" s="903"/>
      <c r="T14" s="903"/>
      <c r="U14" s="903"/>
      <c r="V14" s="903"/>
      <c r="W14" s="903"/>
      <c r="X14" s="903"/>
      <c r="Y14" s="903"/>
      <c r="Z14" s="314" t="s">
        <v>96</v>
      </c>
      <c r="AA14" s="314" t="s">
        <v>96</v>
      </c>
      <c r="AB14" s="879" t="s">
        <v>96</v>
      </c>
      <c r="AC14" s="879"/>
      <c r="AD14" s="904"/>
      <c r="AE14" s="904"/>
      <c r="AF14" s="904"/>
      <c r="AG14" s="904"/>
      <c r="AH14" s="904"/>
    </row>
    <row r="15" spans="1:34" ht="15.95" customHeight="1">
      <c r="A15" s="41">
        <v>6</v>
      </c>
      <c r="B15" s="873" t="s">
        <v>303</v>
      </c>
      <c r="C15" s="874"/>
      <c r="D15" s="874"/>
      <c r="E15" s="874"/>
      <c r="F15" s="874"/>
      <c r="G15" s="874"/>
      <c r="H15" s="874"/>
      <c r="I15" s="874"/>
      <c r="J15" s="875"/>
      <c r="K15" s="903" t="s">
        <v>302</v>
      </c>
      <c r="L15" s="903"/>
      <c r="M15" s="903"/>
      <c r="N15" s="903"/>
      <c r="O15" s="903"/>
      <c r="P15" s="903"/>
      <c r="Q15" s="903"/>
      <c r="R15" s="903"/>
      <c r="S15" s="903"/>
      <c r="T15" s="903"/>
      <c r="U15" s="903"/>
      <c r="V15" s="903"/>
      <c r="W15" s="903"/>
      <c r="X15" s="903"/>
      <c r="Y15" s="903"/>
      <c r="Z15" s="314" t="s">
        <v>96</v>
      </c>
      <c r="AA15" s="314" t="s">
        <v>96</v>
      </c>
      <c r="AB15" s="879" t="s">
        <v>96</v>
      </c>
      <c r="AC15" s="879"/>
      <c r="AD15" s="904"/>
      <c r="AE15" s="904"/>
      <c r="AF15" s="904"/>
      <c r="AG15" s="904"/>
      <c r="AH15" s="904"/>
    </row>
    <row r="16" spans="1:34" ht="62.25" customHeight="1">
      <c r="A16" s="41">
        <v>7</v>
      </c>
      <c r="B16" s="890" t="s">
        <v>331</v>
      </c>
      <c r="C16" s="874"/>
      <c r="D16" s="874"/>
      <c r="E16" s="874"/>
      <c r="F16" s="874"/>
      <c r="G16" s="874"/>
      <c r="H16" s="874"/>
      <c r="I16" s="874"/>
      <c r="J16" s="875"/>
      <c r="K16" s="898" t="s">
        <v>866</v>
      </c>
      <c r="L16" s="898"/>
      <c r="M16" s="898"/>
      <c r="N16" s="898"/>
      <c r="O16" s="898"/>
      <c r="P16" s="898"/>
      <c r="Q16" s="898"/>
      <c r="R16" s="898"/>
      <c r="S16" s="898"/>
      <c r="T16" s="898"/>
      <c r="U16" s="898"/>
      <c r="V16" s="898"/>
      <c r="W16" s="898"/>
      <c r="X16" s="898"/>
      <c r="Y16" s="898"/>
      <c r="Z16" s="314" t="s">
        <v>96</v>
      </c>
      <c r="AA16" s="314" t="s">
        <v>96</v>
      </c>
      <c r="AB16" s="879" t="s">
        <v>96</v>
      </c>
      <c r="AC16" s="879"/>
      <c r="AD16" s="904"/>
      <c r="AE16" s="904"/>
      <c r="AF16" s="904"/>
      <c r="AG16" s="904"/>
      <c r="AH16" s="904"/>
    </row>
    <row r="17" spans="1:34" ht="27.75" customHeight="1">
      <c r="A17" s="41">
        <v>8</v>
      </c>
      <c r="B17" s="910" t="s">
        <v>779</v>
      </c>
      <c r="C17" s="874"/>
      <c r="D17" s="874"/>
      <c r="E17" s="874"/>
      <c r="F17" s="874"/>
      <c r="G17" s="874"/>
      <c r="H17" s="874"/>
      <c r="I17" s="874"/>
      <c r="J17" s="875"/>
      <c r="K17" s="898" t="s">
        <v>332</v>
      </c>
      <c r="L17" s="898"/>
      <c r="M17" s="898"/>
      <c r="N17" s="898"/>
      <c r="O17" s="898"/>
      <c r="P17" s="898"/>
      <c r="Q17" s="898"/>
      <c r="R17" s="898"/>
      <c r="S17" s="898"/>
      <c r="T17" s="898"/>
      <c r="U17" s="898"/>
      <c r="V17" s="898"/>
      <c r="W17" s="898"/>
      <c r="X17" s="898"/>
      <c r="Y17" s="898"/>
      <c r="Z17" s="314" t="s">
        <v>96</v>
      </c>
      <c r="AA17" s="314" t="s">
        <v>96</v>
      </c>
      <c r="AB17" s="879" t="s">
        <v>96</v>
      </c>
      <c r="AC17" s="879"/>
      <c r="AD17" s="899"/>
      <c r="AE17" s="900"/>
      <c r="AF17" s="900"/>
      <c r="AG17" s="900"/>
      <c r="AH17" s="901"/>
    </row>
    <row r="18" spans="1:34" ht="46.5" customHeight="1">
      <c r="A18" s="41">
        <v>9</v>
      </c>
      <c r="B18" s="897" t="s">
        <v>780</v>
      </c>
      <c r="C18" s="897"/>
      <c r="D18" s="897"/>
      <c r="E18" s="897"/>
      <c r="F18" s="897"/>
      <c r="G18" s="897"/>
      <c r="H18" s="897"/>
      <c r="I18" s="897"/>
      <c r="J18" s="897"/>
      <c r="K18" s="898" t="s">
        <v>867</v>
      </c>
      <c r="L18" s="898"/>
      <c r="M18" s="898"/>
      <c r="N18" s="898"/>
      <c r="O18" s="898"/>
      <c r="P18" s="898"/>
      <c r="Q18" s="898"/>
      <c r="R18" s="898"/>
      <c r="S18" s="898"/>
      <c r="T18" s="898"/>
      <c r="U18" s="898"/>
      <c r="V18" s="898"/>
      <c r="W18" s="898"/>
      <c r="X18" s="898"/>
      <c r="Y18" s="898"/>
      <c r="Z18" s="314" t="s">
        <v>96</v>
      </c>
      <c r="AA18" s="314" t="s">
        <v>96</v>
      </c>
      <c r="AB18" s="879" t="s">
        <v>96</v>
      </c>
      <c r="AC18" s="879"/>
      <c r="AD18" s="904"/>
      <c r="AE18" s="904"/>
      <c r="AF18" s="904"/>
      <c r="AG18" s="904"/>
      <c r="AH18" s="904"/>
    </row>
    <row r="19" spans="1:34" ht="44.25" customHeight="1">
      <c r="A19" s="41">
        <v>10</v>
      </c>
      <c r="B19" s="896" t="s">
        <v>781</v>
      </c>
      <c r="C19" s="897"/>
      <c r="D19" s="897"/>
      <c r="E19" s="897"/>
      <c r="F19" s="897"/>
      <c r="G19" s="897"/>
      <c r="H19" s="897"/>
      <c r="I19" s="897"/>
      <c r="J19" s="897"/>
      <c r="K19" s="898" t="s">
        <v>868</v>
      </c>
      <c r="L19" s="898"/>
      <c r="M19" s="898"/>
      <c r="N19" s="898"/>
      <c r="O19" s="898"/>
      <c r="P19" s="898"/>
      <c r="Q19" s="898"/>
      <c r="R19" s="898"/>
      <c r="S19" s="898"/>
      <c r="T19" s="898"/>
      <c r="U19" s="898"/>
      <c r="V19" s="898"/>
      <c r="W19" s="898"/>
      <c r="X19" s="898"/>
      <c r="Y19" s="898"/>
      <c r="Z19" s="314" t="s">
        <v>96</v>
      </c>
      <c r="AA19" s="314" t="s">
        <v>96</v>
      </c>
      <c r="AB19" s="879" t="s">
        <v>96</v>
      </c>
      <c r="AC19" s="879"/>
      <c r="AD19" s="905"/>
      <c r="AE19" s="905"/>
      <c r="AF19" s="905"/>
      <c r="AG19" s="905"/>
      <c r="AH19" s="905"/>
    </row>
    <row r="20" spans="1:34" ht="27" customHeight="1">
      <c r="A20" s="41">
        <v>11</v>
      </c>
      <c r="B20" s="896" t="s">
        <v>782</v>
      </c>
      <c r="C20" s="897"/>
      <c r="D20" s="897"/>
      <c r="E20" s="897"/>
      <c r="F20" s="897"/>
      <c r="G20" s="897"/>
      <c r="H20" s="897"/>
      <c r="I20" s="897"/>
      <c r="J20" s="897"/>
      <c r="K20" s="898" t="s">
        <v>869</v>
      </c>
      <c r="L20" s="898"/>
      <c r="M20" s="898"/>
      <c r="N20" s="898"/>
      <c r="O20" s="898"/>
      <c r="P20" s="898"/>
      <c r="Q20" s="898"/>
      <c r="R20" s="898"/>
      <c r="S20" s="898"/>
      <c r="T20" s="898"/>
      <c r="U20" s="898"/>
      <c r="V20" s="898"/>
      <c r="W20" s="898"/>
      <c r="X20" s="898"/>
      <c r="Y20" s="898"/>
      <c r="Z20" s="314" t="s">
        <v>96</v>
      </c>
      <c r="AA20" s="314" t="s">
        <v>96</v>
      </c>
      <c r="AB20" s="879" t="s">
        <v>96</v>
      </c>
      <c r="AC20" s="879"/>
      <c r="AD20" s="899"/>
      <c r="AE20" s="900"/>
      <c r="AF20" s="900"/>
      <c r="AG20" s="900"/>
      <c r="AH20" s="901"/>
    </row>
    <row r="21" spans="1:34" ht="50.25" customHeight="1">
      <c r="A21" s="41">
        <v>12</v>
      </c>
      <c r="B21" s="896" t="s">
        <v>783</v>
      </c>
      <c r="C21" s="897"/>
      <c r="D21" s="897"/>
      <c r="E21" s="897"/>
      <c r="F21" s="897"/>
      <c r="G21" s="897"/>
      <c r="H21" s="897"/>
      <c r="I21" s="897"/>
      <c r="J21" s="897"/>
      <c r="K21" s="906" t="s">
        <v>870</v>
      </c>
      <c r="L21" s="906"/>
      <c r="M21" s="906"/>
      <c r="N21" s="906"/>
      <c r="O21" s="906"/>
      <c r="P21" s="906"/>
      <c r="Q21" s="906"/>
      <c r="R21" s="906"/>
      <c r="S21" s="906"/>
      <c r="T21" s="906"/>
      <c r="U21" s="906"/>
      <c r="V21" s="906"/>
      <c r="W21" s="906"/>
      <c r="X21" s="906"/>
      <c r="Y21" s="906"/>
      <c r="Z21" s="314" t="s">
        <v>96</v>
      </c>
      <c r="AA21" s="314" t="s">
        <v>96</v>
      </c>
      <c r="AB21" s="879" t="s">
        <v>96</v>
      </c>
      <c r="AC21" s="879"/>
      <c r="AD21" s="907" t="s">
        <v>328</v>
      </c>
      <c r="AE21" s="908"/>
      <c r="AF21" s="908"/>
      <c r="AG21" s="908"/>
      <c r="AH21" s="909"/>
    </row>
    <row r="22" spans="1:34" ht="36.75" customHeight="1">
      <c r="A22" s="41">
        <v>13</v>
      </c>
      <c r="B22" s="890" t="s">
        <v>785</v>
      </c>
      <c r="C22" s="891"/>
      <c r="D22" s="891"/>
      <c r="E22" s="891"/>
      <c r="F22" s="891"/>
      <c r="G22" s="891"/>
      <c r="H22" s="891"/>
      <c r="I22" s="891"/>
      <c r="J22" s="892"/>
      <c r="K22" s="893" t="s">
        <v>871</v>
      </c>
      <c r="L22" s="894"/>
      <c r="M22" s="894"/>
      <c r="N22" s="894"/>
      <c r="O22" s="894"/>
      <c r="P22" s="894"/>
      <c r="Q22" s="894"/>
      <c r="R22" s="894"/>
      <c r="S22" s="894"/>
      <c r="T22" s="894"/>
      <c r="U22" s="894"/>
      <c r="V22" s="894"/>
      <c r="W22" s="894"/>
      <c r="X22" s="894"/>
      <c r="Y22" s="895"/>
      <c r="Z22" s="314" t="s">
        <v>96</v>
      </c>
      <c r="AA22" s="314" t="s">
        <v>96</v>
      </c>
      <c r="AB22" s="879" t="s">
        <v>96</v>
      </c>
      <c r="AC22" s="879"/>
      <c r="AD22" s="880"/>
      <c r="AE22" s="881"/>
      <c r="AF22" s="881"/>
      <c r="AG22" s="881"/>
      <c r="AH22" s="882"/>
    </row>
    <row r="23" spans="1:34" ht="36.75" customHeight="1">
      <c r="A23" s="41">
        <v>14</v>
      </c>
      <c r="B23" s="896" t="s">
        <v>296</v>
      </c>
      <c r="C23" s="897"/>
      <c r="D23" s="897"/>
      <c r="E23" s="897"/>
      <c r="F23" s="897"/>
      <c r="G23" s="897"/>
      <c r="H23" s="897"/>
      <c r="I23" s="897"/>
      <c r="J23" s="897"/>
      <c r="K23" s="898" t="s">
        <v>872</v>
      </c>
      <c r="L23" s="898"/>
      <c r="M23" s="898"/>
      <c r="N23" s="898"/>
      <c r="O23" s="898"/>
      <c r="P23" s="898"/>
      <c r="Q23" s="898"/>
      <c r="R23" s="898"/>
      <c r="S23" s="898"/>
      <c r="T23" s="898"/>
      <c r="U23" s="898"/>
      <c r="V23" s="898"/>
      <c r="W23" s="898"/>
      <c r="X23" s="898"/>
      <c r="Y23" s="898"/>
      <c r="Z23" s="314" t="s">
        <v>96</v>
      </c>
      <c r="AA23" s="314" t="s">
        <v>96</v>
      </c>
      <c r="AB23" s="879" t="s">
        <v>96</v>
      </c>
      <c r="AC23" s="879"/>
      <c r="AD23" s="899"/>
      <c r="AE23" s="900"/>
      <c r="AF23" s="900"/>
      <c r="AG23" s="900"/>
      <c r="AH23" s="901"/>
    </row>
    <row r="24" spans="1:34" ht="57" customHeight="1">
      <c r="A24" s="41">
        <v>15</v>
      </c>
      <c r="B24" s="896" t="s">
        <v>786</v>
      </c>
      <c r="C24" s="897"/>
      <c r="D24" s="897"/>
      <c r="E24" s="897"/>
      <c r="F24" s="897"/>
      <c r="G24" s="897"/>
      <c r="H24" s="897"/>
      <c r="I24" s="897"/>
      <c r="J24" s="897"/>
      <c r="K24" s="898" t="s">
        <v>333</v>
      </c>
      <c r="L24" s="898"/>
      <c r="M24" s="898"/>
      <c r="N24" s="898"/>
      <c r="O24" s="898"/>
      <c r="P24" s="898"/>
      <c r="Q24" s="898"/>
      <c r="R24" s="898"/>
      <c r="S24" s="898"/>
      <c r="T24" s="898"/>
      <c r="U24" s="898"/>
      <c r="V24" s="898"/>
      <c r="W24" s="898"/>
      <c r="X24" s="898"/>
      <c r="Y24" s="898"/>
      <c r="Z24" s="314" t="s">
        <v>96</v>
      </c>
      <c r="AA24" s="314" t="s">
        <v>96</v>
      </c>
      <c r="AB24" s="879" t="s">
        <v>96</v>
      </c>
      <c r="AC24" s="879"/>
      <c r="AD24" s="904"/>
      <c r="AE24" s="904"/>
      <c r="AF24" s="904"/>
      <c r="AG24" s="904"/>
      <c r="AH24" s="904"/>
    </row>
    <row r="25" spans="1:34" ht="36" customHeight="1">
      <c r="A25" s="41">
        <v>16</v>
      </c>
      <c r="B25" s="896" t="s">
        <v>784</v>
      </c>
      <c r="C25" s="897"/>
      <c r="D25" s="897"/>
      <c r="E25" s="897"/>
      <c r="F25" s="897"/>
      <c r="G25" s="897"/>
      <c r="H25" s="897"/>
      <c r="I25" s="897"/>
      <c r="J25" s="897"/>
      <c r="K25" s="898" t="s">
        <v>873</v>
      </c>
      <c r="L25" s="898"/>
      <c r="M25" s="898"/>
      <c r="N25" s="898"/>
      <c r="O25" s="898"/>
      <c r="P25" s="898"/>
      <c r="Q25" s="898"/>
      <c r="R25" s="898"/>
      <c r="S25" s="898"/>
      <c r="T25" s="898"/>
      <c r="U25" s="898"/>
      <c r="V25" s="898"/>
      <c r="W25" s="898"/>
      <c r="X25" s="898"/>
      <c r="Y25" s="898"/>
      <c r="Z25" s="314" t="s">
        <v>96</v>
      </c>
      <c r="AA25" s="314" t="s">
        <v>96</v>
      </c>
      <c r="AB25" s="879" t="s">
        <v>96</v>
      </c>
      <c r="AC25" s="879"/>
      <c r="AD25" s="904"/>
      <c r="AE25" s="904"/>
      <c r="AF25" s="904"/>
      <c r="AG25" s="904"/>
      <c r="AH25" s="904"/>
    </row>
    <row r="26" spans="1:34" ht="36" customHeight="1">
      <c r="A26" s="41">
        <v>17</v>
      </c>
      <c r="B26" s="896" t="s">
        <v>334</v>
      </c>
      <c r="C26" s="896"/>
      <c r="D26" s="896"/>
      <c r="E26" s="896"/>
      <c r="F26" s="896"/>
      <c r="G26" s="896"/>
      <c r="H26" s="896"/>
      <c r="I26" s="896"/>
      <c r="J26" s="896"/>
      <c r="K26" s="902" t="s">
        <v>329</v>
      </c>
      <c r="L26" s="903"/>
      <c r="M26" s="903"/>
      <c r="N26" s="903"/>
      <c r="O26" s="903"/>
      <c r="P26" s="903"/>
      <c r="Q26" s="903"/>
      <c r="R26" s="903"/>
      <c r="S26" s="903"/>
      <c r="T26" s="903"/>
      <c r="U26" s="903"/>
      <c r="V26" s="903"/>
      <c r="W26" s="903"/>
      <c r="X26" s="903"/>
      <c r="Y26" s="903"/>
      <c r="Z26" s="314" t="s">
        <v>96</v>
      </c>
      <c r="AA26" s="314" t="s">
        <v>96</v>
      </c>
      <c r="AB26" s="879" t="s">
        <v>96</v>
      </c>
      <c r="AC26" s="879"/>
      <c r="AD26" s="880"/>
      <c r="AE26" s="881"/>
      <c r="AF26" s="881"/>
      <c r="AG26" s="881"/>
      <c r="AH26" s="882"/>
    </row>
    <row r="27" spans="1:34" ht="36" customHeight="1">
      <c r="A27" s="41">
        <v>18</v>
      </c>
      <c r="B27" s="873" t="s">
        <v>294</v>
      </c>
      <c r="C27" s="874"/>
      <c r="D27" s="874"/>
      <c r="E27" s="874"/>
      <c r="F27" s="874"/>
      <c r="G27" s="874"/>
      <c r="H27" s="874"/>
      <c r="I27" s="874"/>
      <c r="J27" s="875"/>
      <c r="K27" s="876" t="s">
        <v>295</v>
      </c>
      <c r="L27" s="877"/>
      <c r="M27" s="877"/>
      <c r="N27" s="877"/>
      <c r="O27" s="877"/>
      <c r="P27" s="877"/>
      <c r="Q27" s="877"/>
      <c r="R27" s="877"/>
      <c r="S27" s="877"/>
      <c r="T27" s="877"/>
      <c r="U27" s="877"/>
      <c r="V27" s="877"/>
      <c r="W27" s="877"/>
      <c r="X27" s="877"/>
      <c r="Y27" s="878"/>
      <c r="Z27" s="314" t="s">
        <v>96</v>
      </c>
      <c r="AA27" s="314" t="s">
        <v>96</v>
      </c>
      <c r="AB27" s="879" t="s">
        <v>96</v>
      </c>
      <c r="AC27" s="879"/>
      <c r="AD27" s="880"/>
      <c r="AE27" s="881"/>
      <c r="AF27" s="881"/>
      <c r="AG27" s="881"/>
      <c r="AH27" s="882"/>
    </row>
    <row r="28" spans="1:34" ht="20.100000000000001" customHeight="1">
      <c r="A28" s="96"/>
      <c r="B28" s="885"/>
      <c r="C28" s="885"/>
      <c r="D28" s="885"/>
      <c r="E28" s="885"/>
      <c r="F28" s="885"/>
      <c r="G28" s="885"/>
      <c r="H28" s="885"/>
      <c r="I28" s="885"/>
      <c r="J28" s="885"/>
      <c r="K28" s="886"/>
      <c r="L28" s="886"/>
      <c r="M28" s="886"/>
      <c r="N28" s="886"/>
      <c r="O28" s="886"/>
      <c r="P28" s="886"/>
      <c r="Q28" s="886"/>
      <c r="R28" s="886"/>
      <c r="S28" s="886"/>
      <c r="T28" s="886"/>
      <c r="U28" s="886"/>
      <c r="V28" s="886"/>
      <c r="W28" s="886"/>
      <c r="X28" s="886"/>
      <c r="Y28" s="886"/>
      <c r="Z28" s="314"/>
      <c r="AA28" s="314"/>
      <c r="AB28" s="879"/>
      <c r="AC28" s="879"/>
      <c r="AD28" s="880"/>
      <c r="AE28" s="881"/>
      <c r="AF28" s="881"/>
      <c r="AG28" s="881"/>
      <c r="AH28" s="882"/>
    </row>
    <row r="29" spans="1:34" ht="6" customHeight="1">
      <c r="A29" s="116"/>
      <c r="B29" s="887"/>
      <c r="C29" s="887"/>
      <c r="D29" s="887"/>
      <c r="E29" s="887"/>
      <c r="F29" s="887"/>
      <c r="G29" s="887"/>
      <c r="H29" s="887"/>
      <c r="I29" s="887"/>
      <c r="J29" s="887"/>
      <c r="K29" s="888"/>
      <c r="L29" s="888"/>
      <c r="M29" s="888"/>
      <c r="N29" s="888"/>
      <c r="O29" s="888"/>
      <c r="P29" s="888"/>
      <c r="Q29" s="888"/>
      <c r="R29" s="888"/>
      <c r="S29" s="888"/>
      <c r="T29" s="888"/>
      <c r="U29" s="888"/>
      <c r="V29" s="888"/>
      <c r="W29" s="888"/>
      <c r="X29" s="888"/>
      <c r="Y29" s="888"/>
      <c r="Z29" s="889"/>
      <c r="AA29" s="889"/>
      <c r="AB29" s="889"/>
      <c r="AC29" s="889"/>
      <c r="AD29" s="888"/>
      <c r="AE29" s="888"/>
      <c r="AF29" s="888"/>
      <c r="AG29" s="888"/>
      <c r="AH29" s="888"/>
    </row>
    <row r="30" spans="1:34" ht="79.5" customHeight="1">
      <c r="A30" s="883" t="s">
        <v>113</v>
      </c>
      <c r="B30" s="883"/>
      <c r="C30" s="884" t="s">
        <v>787</v>
      </c>
      <c r="D30" s="884"/>
      <c r="E30" s="884"/>
      <c r="F30" s="884"/>
      <c r="G30" s="884"/>
      <c r="H30" s="884"/>
      <c r="I30" s="884"/>
      <c r="J30" s="884"/>
      <c r="K30" s="884"/>
      <c r="L30" s="884"/>
      <c r="M30" s="884"/>
      <c r="N30" s="884"/>
      <c r="O30" s="884"/>
      <c r="P30" s="884"/>
      <c r="Q30" s="884"/>
      <c r="R30" s="884"/>
      <c r="S30" s="884"/>
      <c r="T30" s="884"/>
      <c r="U30" s="884"/>
      <c r="V30" s="884"/>
      <c r="W30" s="884"/>
      <c r="X30" s="884"/>
      <c r="Y30" s="884"/>
      <c r="Z30" s="884"/>
      <c r="AA30" s="884"/>
      <c r="AB30" s="884"/>
      <c r="AC30" s="884"/>
      <c r="AD30" s="884"/>
      <c r="AE30" s="884"/>
      <c r="AF30" s="884"/>
      <c r="AG30" s="884"/>
      <c r="AH30" s="884"/>
    </row>
    <row r="31" spans="1:34" ht="21.75" customHeight="1">
      <c r="A31" s="928" t="s">
        <v>788</v>
      </c>
      <c r="B31" s="928"/>
      <c r="C31" s="928"/>
      <c r="D31" s="928"/>
      <c r="E31" s="929" t="s">
        <v>789</v>
      </c>
      <c r="F31" s="929"/>
      <c r="G31" s="929"/>
      <c r="H31" s="929"/>
      <c r="I31" s="317"/>
      <c r="J31" s="928" t="s">
        <v>790</v>
      </c>
      <c r="K31" s="928"/>
      <c r="L31" s="928"/>
      <c r="M31" s="928"/>
      <c r="N31" s="930"/>
      <c r="O31" s="930"/>
      <c r="P31" s="930"/>
      <c r="Q31" s="317"/>
      <c r="R31" s="928" t="s">
        <v>791</v>
      </c>
      <c r="S31" s="928"/>
      <c r="T31" s="928"/>
      <c r="U31" s="928"/>
      <c r="V31" s="929" t="s">
        <v>789</v>
      </c>
      <c r="W31" s="929"/>
      <c r="X31" s="929"/>
      <c r="Y31" s="929"/>
      <c r="Z31" s="317"/>
      <c r="AA31" s="928" t="s">
        <v>792</v>
      </c>
      <c r="AB31" s="928"/>
      <c r="AC31" s="928"/>
      <c r="AD31" s="928"/>
      <c r="AE31" s="930"/>
      <c r="AF31" s="930"/>
      <c r="AG31" s="930"/>
      <c r="AH31" s="930"/>
    </row>
  </sheetData>
  <sheetProtection algorithmName="SHA-512" hashValue="pdcAoyPzEoFAh/Gs1eMVjCceaQn0ImPta+RVXeJswRTghNCoTED4aFrVz/ztaUxEFgNLxSzcAoR1k+CnysGoJw==" saltValue="kaZICBMb1v3e659kdnF2Qg==" spinCount="100000" sheet="1" formatCells="0" selectLockedCells="1"/>
  <mergeCells count="119">
    <mergeCell ref="A31:D31"/>
    <mergeCell ref="E31:H31"/>
    <mergeCell ref="J31:M31"/>
    <mergeCell ref="N31:P31"/>
    <mergeCell ref="R31:U31"/>
    <mergeCell ref="V31:Y31"/>
    <mergeCell ref="AA31:AD31"/>
    <mergeCell ref="AE31:AH31"/>
    <mergeCell ref="A1:AH1"/>
    <mergeCell ref="A3:C3"/>
    <mergeCell ref="D3:E3"/>
    <mergeCell ref="G3:H3"/>
    <mergeCell ref="Z6:AH6"/>
    <mergeCell ref="AC3:AH3"/>
    <mergeCell ref="Z3:AB3"/>
    <mergeCell ref="A4:C4"/>
    <mergeCell ref="D4:I4"/>
    <mergeCell ref="K4:M4"/>
    <mergeCell ref="N4:Y4"/>
    <mergeCell ref="Z4:AB4"/>
    <mergeCell ref="AC4:AH4"/>
    <mergeCell ref="Z7:AH7"/>
    <mergeCell ref="B9:J9"/>
    <mergeCell ref="K9:Y9"/>
    <mergeCell ref="AB9:AC9"/>
    <mergeCell ref="AD9:AH9"/>
    <mergeCell ref="A6:C6"/>
    <mergeCell ref="D6:E6"/>
    <mergeCell ref="F6:I6"/>
    <mergeCell ref="J6:U6"/>
    <mergeCell ref="V6:Y6"/>
    <mergeCell ref="A7:C7"/>
    <mergeCell ref="D7:E7"/>
    <mergeCell ref="F7:I7"/>
    <mergeCell ref="J7:U7"/>
    <mergeCell ref="V7:Y7"/>
    <mergeCell ref="B10:J10"/>
    <mergeCell ref="K10:Y10"/>
    <mergeCell ref="AB10:AC10"/>
    <mergeCell ref="AD10:AH10"/>
    <mergeCell ref="B11:J11"/>
    <mergeCell ref="K11:Y11"/>
    <mergeCell ref="AB11:AC11"/>
    <mergeCell ref="AD11:AH11"/>
    <mergeCell ref="B12:J12"/>
    <mergeCell ref="K12:Y12"/>
    <mergeCell ref="AB12:AC12"/>
    <mergeCell ref="AD12:AH12"/>
    <mergeCell ref="B13:J13"/>
    <mergeCell ref="K13:Y13"/>
    <mergeCell ref="AB13:AC13"/>
    <mergeCell ref="AD13:AH13"/>
    <mergeCell ref="B14:J14"/>
    <mergeCell ref="K14:Y14"/>
    <mergeCell ref="AB14:AC14"/>
    <mergeCell ref="AD14:AH14"/>
    <mergeCell ref="B15:J15"/>
    <mergeCell ref="K15:Y15"/>
    <mergeCell ref="AB15:AC15"/>
    <mergeCell ref="AD15:AH15"/>
    <mergeCell ref="B16:J16"/>
    <mergeCell ref="K16:Y16"/>
    <mergeCell ref="AB16:AC16"/>
    <mergeCell ref="AD16:AH16"/>
    <mergeCell ref="B17:J17"/>
    <mergeCell ref="K17:Y17"/>
    <mergeCell ref="AB17:AC17"/>
    <mergeCell ref="AD17:AH17"/>
    <mergeCell ref="B18:J18"/>
    <mergeCell ref="K18:Y18"/>
    <mergeCell ref="AB18:AC18"/>
    <mergeCell ref="AD18:AH18"/>
    <mergeCell ref="B19:J19"/>
    <mergeCell ref="K19:Y19"/>
    <mergeCell ref="AB19:AC19"/>
    <mergeCell ref="AD19:AH19"/>
    <mergeCell ref="B20:J20"/>
    <mergeCell ref="K20:Y20"/>
    <mergeCell ref="AB20:AC20"/>
    <mergeCell ref="AD20:AH20"/>
    <mergeCell ref="B21:J21"/>
    <mergeCell ref="K21:Y21"/>
    <mergeCell ref="AB21:AC21"/>
    <mergeCell ref="AD21:AH21"/>
    <mergeCell ref="B22:J22"/>
    <mergeCell ref="K22:Y22"/>
    <mergeCell ref="AB22:AC22"/>
    <mergeCell ref="AD22:AH22"/>
    <mergeCell ref="B23:J23"/>
    <mergeCell ref="K23:Y23"/>
    <mergeCell ref="AB23:AC23"/>
    <mergeCell ref="AD23:AH23"/>
    <mergeCell ref="B26:J26"/>
    <mergeCell ref="K26:Y26"/>
    <mergeCell ref="AB26:AC26"/>
    <mergeCell ref="AD26:AH26"/>
    <mergeCell ref="B24:J24"/>
    <mergeCell ref="K24:Y24"/>
    <mergeCell ref="AB24:AC24"/>
    <mergeCell ref="AD24:AH24"/>
    <mergeCell ref="B25:J25"/>
    <mergeCell ref="K25:Y25"/>
    <mergeCell ref="AB25:AC25"/>
    <mergeCell ref="AD25:AH25"/>
    <mergeCell ref="B27:J27"/>
    <mergeCell ref="K27:Y27"/>
    <mergeCell ref="AB27:AC27"/>
    <mergeCell ref="AD27:AH27"/>
    <mergeCell ref="A30:B30"/>
    <mergeCell ref="C30:AH30"/>
    <mergeCell ref="B28:J28"/>
    <mergeCell ref="K28:Y28"/>
    <mergeCell ref="AB28:AC28"/>
    <mergeCell ref="AD28:AH28"/>
    <mergeCell ref="B29:J29"/>
    <mergeCell ref="K29:Y29"/>
    <mergeCell ref="Z29:AA29"/>
    <mergeCell ref="AB29:AC29"/>
    <mergeCell ref="AD29:AH29"/>
  </mergeCells>
  <phoneticPr fontId="52"/>
  <conditionalFormatting sqref="N4:Y4 AC4:AH4">
    <cfRule type="containsBlanks" dxfId="1" priority="1">
      <formula>LEN(TRIM(N4))=0</formula>
    </cfRule>
  </conditionalFormatting>
  <dataValidations count="3">
    <dataValidation type="list" allowBlank="1" showInputMessage="1" showErrorMessage="1" sqref="Z10:AC28" xr:uid="{4893211D-5632-469C-A983-E7D49B28E825}">
      <formula1>"□,■"</formula1>
    </dataValidation>
    <dataValidation type="list" allowBlank="1" showInputMessage="1" showErrorMessage="1" sqref="D7:E7" xr:uid="{3F72BB6B-8534-445F-B8E8-44524CAC4404}">
      <formula1>"男,女"</formula1>
    </dataValidation>
    <dataValidation type="list" allowBlank="1" showInputMessage="1" showErrorMessage="1" sqref="G3:H3" xr:uid="{98D91889-C09C-4516-BD43-F5089D706F28}">
      <formula1>"1,4,7,10"</formula1>
    </dataValidation>
  </dataValidations>
  <printOptions horizontalCentered="1" verticalCentered="1"/>
  <pageMargins left="0.19685039370078741" right="0.19685039370078741" top="0.19685039370078741" bottom="0.19685039370078741" header="3.937007874015748E-2" footer="3.937007874015748E-2"/>
  <pageSetup paperSize="9" scale="85" orientation="portrait" horizontalDpi="300" verticalDpi="30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71E0D-476E-47A4-ADDB-03BBCC049A84}">
  <sheetPr>
    <pageSetUpPr fitToPage="1"/>
  </sheetPr>
  <dimension ref="A1:BZ109"/>
  <sheetViews>
    <sheetView view="pageBreakPreview" topLeftCell="A10" zoomScaleNormal="100" zoomScaleSheetLayoutView="100" workbookViewId="0">
      <selection activeCell="E23" sqref="E23"/>
    </sheetView>
  </sheetViews>
  <sheetFormatPr defaultColWidth="9" defaultRowHeight="12"/>
  <cols>
    <col min="1" max="43" width="3.125" style="131" customWidth="1"/>
    <col min="44" max="56" width="2.625" style="131" customWidth="1"/>
    <col min="57" max="16384" width="9" style="131"/>
  </cols>
  <sheetData>
    <row r="1" spans="1:43" ht="15" customHeight="1">
      <c r="A1" s="218" t="s">
        <v>335</v>
      </c>
      <c r="B1" s="218"/>
      <c r="N1" s="219"/>
      <c r="O1" s="1201" t="str">
        <f>IF(Application!Z23&gt;=1,"不交付歴有","")</f>
        <v/>
      </c>
      <c r="P1" s="1201"/>
      <c r="Q1" s="1201"/>
      <c r="R1" s="1201"/>
      <c r="S1" s="1201"/>
      <c r="T1" s="1201"/>
      <c r="V1" s="220" t="str">
        <f>IF(Application!U6="","",Application!U6)</f>
        <v>追創日本語学校</v>
      </c>
      <c r="W1" s="221"/>
      <c r="X1" s="221"/>
      <c r="Y1" s="221"/>
      <c r="Z1" s="221"/>
      <c r="AA1" s="222"/>
      <c r="AB1" s="222"/>
      <c r="AC1" s="222"/>
      <c r="AD1" s="222"/>
      <c r="AE1" s="132"/>
      <c r="AK1" s="223"/>
      <c r="AL1" s="223"/>
      <c r="AM1" s="223"/>
      <c r="AN1" s="223"/>
      <c r="AO1" s="223"/>
      <c r="AP1" s="223"/>
      <c r="AQ1" s="223"/>
    </row>
    <row r="2" spans="1:43" ht="13.5" customHeight="1">
      <c r="B2" s="132" t="s">
        <v>336</v>
      </c>
      <c r="M2" s="224"/>
      <c r="N2" s="225"/>
      <c r="O2" s="1201"/>
      <c r="P2" s="1201"/>
      <c r="Q2" s="1201"/>
      <c r="R2" s="1201"/>
      <c r="S2" s="1201"/>
      <c r="T2" s="1201"/>
      <c r="V2" s="939" t="s">
        <v>337</v>
      </c>
      <c r="W2" s="939"/>
      <c r="X2" s="939"/>
      <c r="Y2" s="940" t="s">
        <v>278</v>
      </c>
      <c r="Z2" s="940"/>
      <c r="AA2" s="940"/>
      <c r="AB2" s="940"/>
      <c r="AC2" s="940"/>
      <c r="AD2" s="940"/>
      <c r="AE2" s="132"/>
      <c r="AF2" s="132" t="s">
        <v>338</v>
      </c>
      <c r="AG2" s="226"/>
      <c r="AH2" s="226"/>
      <c r="AI2" s="226"/>
      <c r="AJ2" s="226"/>
      <c r="AK2" s="223"/>
      <c r="AL2" s="223"/>
      <c r="AM2" s="223"/>
      <c r="AN2" s="223"/>
      <c r="AO2" s="223"/>
      <c r="AP2" s="223"/>
      <c r="AQ2" s="223"/>
    </row>
    <row r="3" spans="1:43" ht="13.5" customHeight="1">
      <c r="B3" s="133" t="s">
        <v>339</v>
      </c>
      <c r="M3" s="224"/>
      <c r="N3" s="224"/>
      <c r="O3" s="1202"/>
      <c r="P3" s="1202"/>
      <c r="Q3" s="1202"/>
      <c r="R3" s="1202"/>
      <c r="S3" s="1202"/>
      <c r="T3" s="1202"/>
      <c r="V3" s="941" t="s">
        <v>340</v>
      </c>
      <c r="W3" s="941"/>
      <c r="X3" s="941"/>
      <c r="Y3" s="942" t="s">
        <v>278</v>
      </c>
      <c r="Z3" s="942"/>
      <c r="AA3" s="942"/>
      <c r="AB3" s="942"/>
      <c r="AC3" s="942"/>
      <c r="AD3" s="942"/>
      <c r="AF3" s="133" t="s">
        <v>341</v>
      </c>
      <c r="AG3" s="227"/>
      <c r="AH3" s="227"/>
      <c r="AI3" s="227"/>
      <c r="AJ3" s="227"/>
      <c r="AK3" s="227"/>
      <c r="AL3" s="227"/>
      <c r="AM3" s="228"/>
    </row>
    <row r="4" spans="1:43" ht="13.5" customHeight="1">
      <c r="A4" s="134"/>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6"/>
    </row>
    <row r="5" spans="1:43" ht="17.25" customHeight="1">
      <c r="A5" s="943" t="s">
        <v>342</v>
      </c>
      <c r="B5" s="944"/>
      <c r="C5" s="944"/>
      <c r="D5" s="944"/>
      <c r="E5" s="944"/>
      <c r="F5" s="944"/>
      <c r="G5" s="944"/>
      <c r="H5" s="944"/>
      <c r="I5" s="944"/>
      <c r="J5" s="944"/>
      <c r="K5" s="944"/>
      <c r="L5" s="944"/>
      <c r="M5" s="944"/>
      <c r="N5" s="944"/>
      <c r="O5" s="944"/>
      <c r="P5" s="944"/>
      <c r="Q5" s="944"/>
      <c r="R5" s="944"/>
      <c r="S5" s="944"/>
      <c r="T5" s="944"/>
      <c r="U5" s="944"/>
      <c r="V5" s="944"/>
      <c r="W5" s="944"/>
      <c r="X5" s="944"/>
      <c r="Y5" s="944"/>
      <c r="Z5" s="944"/>
      <c r="AA5" s="944"/>
      <c r="AB5" s="944"/>
      <c r="AC5" s="944"/>
      <c r="AD5" s="944"/>
      <c r="AE5" s="944"/>
      <c r="AF5" s="944"/>
      <c r="AG5" s="944"/>
      <c r="AH5" s="944"/>
      <c r="AI5" s="944"/>
      <c r="AJ5" s="944"/>
      <c r="AK5" s="944"/>
      <c r="AL5" s="944"/>
      <c r="AM5" s="944"/>
      <c r="AN5" s="944"/>
      <c r="AO5" s="944"/>
      <c r="AP5" s="944"/>
      <c r="AQ5" s="945"/>
    </row>
    <row r="6" spans="1:43" s="229" customFormat="1" ht="14.25" customHeight="1">
      <c r="A6" s="946" t="s">
        <v>343</v>
      </c>
      <c r="B6" s="947"/>
      <c r="C6" s="947"/>
      <c r="D6" s="947"/>
      <c r="E6" s="947"/>
      <c r="F6" s="947"/>
      <c r="G6" s="947"/>
      <c r="H6" s="947"/>
      <c r="I6" s="947"/>
      <c r="J6" s="947"/>
      <c r="K6" s="947"/>
      <c r="L6" s="947"/>
      <c r="M6" s="947"/>
      <c r="N6" s="947"/>
      <c r="O6" s="947"/>
      <c r="P6" s="947"/>
      <c r="Q6" s="947"/>
      <c r="R6" s="947"/>
      <c r="S6" s="947"/>
      <c r="T6" s="947"/>
      <c r="U6" s="947"/>
      <c r="V6" s="947"/>
      <c r="W6" s="947"/>
      <c r="X6" s="947"/>
      <c r="Y6" s="947"/>
      <c r="Z6" s="947"/>
      <c r="AA6" s="947"/>
      <c r="AB6" s="947"/>
      <c r="AC6" s="947"/>
      <c r="AD6" s="947"/>
      <c r="AE6" s="947"/>
      <c r="AF6" s="947"/>
      <c r="AG6" s="947"/>
      <c r="AH6" s="947"/>
      <c r="AI6" s="947"/>
      <c r="AJ6" s="947"/>
      <c r="AK6" s="947"/>
      <c r="AL6" s="947"/>
      <c r="AM6" s="947"/>
      <c r="AN6" s="947"/>
      <c r="AO6" s="947"/>
      <c r="AP6" s="947"/>
      <c r="AQ6" s="948"/>
    </row>
    <row r="7" spans="1:43" s="229" customFormat="1" ht="14.25" customHeight="1">
      <c r="A7" s="137"/>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1"/>
      <c r="AQ7" s="232"/>
    </row>
    <row r="8" spans="1:43" ht="13.5" customHeight="1">
      <c r="A8" s="138"/>
      <c r="B8" s="949" t="s">
        <v>344</v>
      </c>
      <c r="C8" s="949"/>
      <c r="D8" s="949"/>
      <c r="E8" s="949"/>
      <c r="F8" s="949"/>
      <c r="G8" s="949"/>
      <c r="H8" s="949"/>
      <c r="I8" s="949"/>
      <c r="J8" s="132"/>
      <c r="K8" s="132"/>
      <c r="L8" s="132"/>
      <c r="M8" s="132"/>
      <c r="O8" s="254"/>
      <c r="P8" s="254"/>
      <c r="Q8" s="254"/>
      <c r="R8" s="254"/>
      <c r="S8" s="254"/>
      <c r="AQ8" s="139"/>
    </row>
    <row r="9" spans="1:43" ht="13.5" customHeight="1">
      <c r="A9" s="140"/>
      <c r="B9" s="950" t="s">
        <v>345</v>
      </c>
      <c r="C9" s="950"/>
      <c r="D9" s="950"/>
      <c r="E9" s="950"/>
      <c r="F9" s="950"/>
      <c r="G9" s="950"/>
      <c r="H9" s="950"/>
      <c r="I9" s="950"/>
      <c r="J9" s="132"/>
      <c r="K9" s="132"/>
      <c r="L9" s="132"/>
      <c r="M9" s="132"/>
      <c r="N9" s="233"/>
      <c r="O9" s="234"/>
      <c r="P9" s="234"/>
      <c r="Q9" s="234"/>
      <c r="R9" s="234"/>
      <c r="S9" s="234"/>
      <c r="AQ9" s="139"/>
    </row>
    <row r="10" spans="1:43" ht="13.5" customHeight="1">
      <c r="A10" s="140"/>
      <c r="B10" s="133"/>
      <c r="C10" s="141"/>
      <c r="D10" s="141"/>
      <c r="E10" s="141"/>
      <c r="F10" s="141"/>
      <c r="G10" s="141"/>
      <c r="H10" s="141"/>
      <c r="I10" s="141"/>
      <c r="J10" s="141"/>
      <c r="K10" s="141"/>
      <c r="L10" s="141"/>
      <c r="M10" s="141"/>
      <c r="N10" s="141"/>
      <c r="O10" s="141"/>
      <c r="P10" s="141"/>
      <c r="Q10" s="141"/>
      <c r="AQ10" s="139"/>
    </row>
    <row r="11" spans="1:43" ht="13.5" customHeight="1">
      <c r="A11" s="140"/>
      <c r="C11" s="951" t="s">
        <v>346</v>
      </c>
      <c r="D11" s="951"/>
      <c r="E11" s="951"/>
      <c r="F11" s="951"/>
      <c r="G11" s="951"/>
      <c r="H11" s="951"/>
      <c r="I11" s="951"/>
      <c r="J11" s="951"/>
      <c r="K11" s="951"/>
      <c r="L11" s="951"/>
      <c r="M11" s="951"/>
      <c r="N11" s="951"/>
      <c r="O11" s="951"/>
      <c r="P11" s="951"/>
      <c r="Q11" s="951"/>
      <c r="R11" s="951"/>
      <c r="S11" s="951"/>
      <c r="T11" s="951"/>
      <c r="U11" s="951"/>
      <c r="V11" s="951"/>
      <c r="W11" s="951"/>
      <c r="X11" s="951"/>
      <c r="Y11" s="951"/>
      <c r="Z11" s="951"/>
      <c r="AA11" s="951"/>
      <c r="AB11" s="951"/>
      <c r="AC11" s="951"/>
      <c r="AD11" s="951"/>
      <c r="AE11" s="951"/>
      <c r="AF11" s="951"/>
      <c r="AG11" s="951"/>
      <c r="AQ11" s="139"/>
    </row>
    <row r="12" spans="1:43" ht="13.5" customHeight="1">
      <c r="A12" s="140"/>
      <c r="C12" s="951"/>
      <c r="D12" s="951"/>
      <c r="E12" s="951"/>
      <c r="F12" s="951"/>
      <c r="G12" s="951"/>
      <c r="H12" s="951"/>
      <c r="I12" s="951"/>
      <c r="J12" s="951"/>
      <c r="K12" s="951"/>
      <c r="L12" s="951"/>
      <c r="M12" s="951"/>
      <c r="N12" s="951"/>
      <c r="O12" s="951"/>
      <c r="P12" s="951"/>
      <c r="Q12" s="951"/>
      <c r="R12" s="951"/>
      <c r="S12" s="951"/>
      <c r="T12" s="951"/>
      <c r="U12" s="951"/>
      <c r="V12" s="951"/>
      <c r="W12" s="951"/>
      <c r="X12" s="951"/>
      <c r="Y12" s="951"/>
      <c r="Z12" s="951"/>
      <c r="AA12" s="951"/>
      <c r="AB12" s="951"/>
      <c r="AC12" s="951"/>
      <c r="AD12" s="951"/>
      <c r="AE12" s="951"/>
      <c r="AF12" s="951"/>
      <c r="AG12" s="951"/>
      <c r="AI12" s="133"/>
      <c r="AJ12" s="133"/>
      <c r="AK12" s="133"/>
      <c r="AL12" s="133"/>
      <c r="AQ12" s="139"/>
    </row>
    <row r="13" spans="1:43" ht="13.5" customHeight="1">
      <c r="A13" s="235"/>
      <c r="B13" s="142"/>
      <c r="C13" s="952" t="s">
        <v>347</v>
      </c>
      <c r="D13" s="952"/>
      <c r="E13" s="952"/>
      <c r="F13" s="952"/>
      <c r="G13" s="952"/>
      <c r="H13" s="952"/>
      <c r="I13" s="952"/>
      <c r="J13" s="952"/>
      <c r="K13" s="952"/>
      <c r="L13" s="952"/>
      <c r="M13" s="952"/>
      <c r="N13" s="952"/>
      <c r="O13" s="952"/>
      <c r="P13" s="952"/>
      <c r="Q13" s="952"/>
      <c r="R13" s="952"/>
      <c r="S13" s="952"/>
      <c r="T13" s="952"/>
      <c r="U13" s="952"/>
      <c r="V13" s="952"/>
      <c r="W13" s="952"/>
      <c r="X13" s="952"/>
      <c r="Y13" s="952"/>
      <c r="Z13" s="952"/>
      <c r="AA13" s="952"/>
      <c r="AB13" s="952"/>
      <c r="AC13" s="952"/>
      <c r="AD13" s="952"/>
      <c r="AE13" s="952"/>
      <c r="AF13" s="952"/>
      <c r="AG13" s="952"/>
      <c r="AQ13" s="139"/>
    </row>
    <row r="14" spans="1:43" ht="13.5" customHeight="1">
      <c r="A14" s="236"/>
      <c r="B14" s="229"/>
      <c r="C14" s="952"/>
      <c r="D14" s="952"/>
      <c r="E14" s="952"/>
      <c r="F14" s="952"/>
      <c r="G14" s="952"/>
      <c r="H14" s="952"/>
      <c r="I14" s="952"/>
      <c r="J14" s="952"/>
      <c r="K14" s="952"/>
      <c r="L14" s="952"/>
      <c r="M14" s="952"/>
      <c r="N14" s="952"/>
      <c r="O14" s="952"/>
      <c r="P14" s="952"/>
      <c r="Q14" s="952"/>
      <c r="R14" s="952"/>
      <c r="S14" s="952"/>
      <c r="T14" s="952"/>
      <c r="U14" s="952"/>
      <c r="V14" s="952"/>
      <c r="W14" s="952"/>
      <c r="X14" s="952"/>
      <c r="Y14" s="952"/>
      <c r="Z14" s="952"/>
      <c r="AA14" s="952"/>
      <c r="AB14" s="952"/>
      <c r="AC14" s="952"/>
      <c r="AD14" s="952"/>
      <c r="AE14" s="952"/>
      <c r="AF14" s="952"/>
      <c r="AG14" s="952"/>
      <c r="AQ14" s="139"/>
    </row>
    <row r="15" spans="1:43" s="143" customFormat="1" ht="13.5" customHeight="1">
      <c r="A15" s="138"/>
      <c r="I15" s="143" t="s">
        <v>348</v>
      </c>
      <c r="Q15" s="143" t="s">
        <v>348</v>
      </c>
      <c r="S15" s="143" t="s">
        <v>349</v>
      </c>
      <c r="AQ15" s="144"/>
    </row>
    <row r="16" spans="1:43" ht="13.5" customHeight="1">
      <c r="A16" s="140"/>
      <c r="H16" s="131" t="s">
        <v>350</v>
      </c>
      <c r="AQ16" s="139"/>
    </row>
    <row r="17" spans="1:43" s="143" customFormat="1" ht="12.75" customHeight="1">
      <c r="A17" s="138" t="s">
        <v>351</v>
      </c>
      <c r="G17" s="1203" t="str">
        <f>IF(Application!G14="","",Application!G14)</f>
        <v>中国</v>
      </c>
      <c r="H17" s="1203"/>
      <c r="I17" s="1203"/>
      <c r="J17" s="1203"/>
      <c r="K17" s="1203"/>
      <c r="L17" s="1203"/>
      <c r="M17" s="1203"/>
      <c r="N17" s="1203"/>
      <c r="O17" s="1203"/>
      <c r="P17" s="1203"/>
      <c r="Q17" s="1203"/>
      <c r="R17" s="1203"/>
      <c r="S17" s="1203"/>
      <c r="T17" s="1203"/>
      <c r="U17" s="1203"/>
      <c r="X17" s="143" t="s">
        <v>352</v>
      </c>
      <c r="AC17" s="1203">
        <f>IF('★Resume-1★'!P7="","",YEAR('★Resume-1★'!P7))</f>
        <v>2000</v>
      </c>
      <c r="AD17" s="1203"/>
      <c r="AE17" s="1203"/>
      <c r="AF17" s="1203"/>
      <c r="AG17" s="955" t="s">
        <v>353</v>
      </c>
      <c r="AH17" s="955"/>
      <c r="AI17" s="1203">
        <f>IF('★Resume-1★'!P7="","",MONTH('★Resume-1★'!P7))</f>
        <v>12</v>
      </c>
      <c r="AJ17" s="1203"/>
      <c r="AK17" s="955" t="s">
        <v>354</v>
      </c>
      <c r="AL17" s="955"/>
      <c r="AM17" s="1203">
        <f>IF('★Resume-1★'!P7="","",DAY('★Resume-1★'!P7))</f>
        <v>21</v>
      </c>
      <c r="AN17" s="1203"/>
      <c r="AO17" s="955" t="s">
        <v>355</v>
      </c>
      <c r="AP17" s="955"/>
      <c r="AQ17" s="144"/>
    </row>
    <row r="18" spans="1:43" ht="12.75" customHeight="1">
      <c r="A18" s="137"/>
      <c r="B18" s="133" t="s">
        <v>356</v>
      </c>
      <c r="C18" s="133"/>
      <c r="D18" s="133"/>
      <c r="G18" s="1204"/>
      <c r="H18" s="1204"/>
      <c r="I18" s="1204"/>
      <c r="J18" s="1204"/>
      <c r="K18" s="1204"/>
      <c r="L18" s="1204"/>
      <c r="M18" s="1204"/>
      <c r="N18" s="1204"/>
      <c r="O18" s="1204"/>
      <c r="P18" s="1204"/>
      <c r="Q18" s="1204"/>
      <c r="R18" s="1204"/>
      <c r="S18" s="1204"/>
      <c r="T18" s="1204"/>
      <c r="U18" s="1204"/>
      <c r="X18" s="133"/>
      <c r="Y18" s="133" t="s">
        <v>357</v>
      </c>
      <c r="Z18" s="133"/>
      <c r="AA18" s="133"/>
      <c r="AC18" s="1204"/>
      <c r="AD18" s="1204"/>
      <c r="AE18" s="1204"/>
      <c r="AF18" s="1204"/>
      <c r="AG18" s="961" t="s">
        <v>358</v>
      </c>
      <c r="AH18" s="961"/>
      <c r="AI18" s="1204"/>
      <c r="AJ18" s="1204"/>
      <c r="AK18" s="961" t="s">
        <v>359</v>
      </c>
      <c r="AL18" s="961"/>
      <c r="AM18" s="1204"/>
      <c r="AN18" s="1204"/>
      <c r="AO18" s="961" t="s">
        <v>360</v>
      </c>
      <c r="AP18" s="961"/>
      <c r="AQ18" s="139"/>
    </row>
    <row r="19" spans="1:43" s="228" customFormat="1" ht="5.0999999999999996" customHeight="1">
      <c r="A19" s="237"/>
      <c r="B19" s="145"/>
      <c r="C19" s="145"/>
      <c r="D19" s="145"/>
      <c r="E19" s="145"/>
      <c r="F19" s="145"/>
      <c r="I19" s="145"/>
      <c r="K19" s="145"/>
      <c r="L19" s="145"/>
      <c r="M19" s="145"/>
      <c r="N19" s="145"/>
      <c r="O19" s="145"/>
      <c r="P19" s="145"/>
      <c r="R19" s="145"/>
      <c r="V19" s="145"/>
      <c r="W19" s="238"/>
      <c r="Y19" s="238"/>
      <c r="AC19" s="145"/>
      <c r="AD19" s="239"/>
      <c r="AE19" s="238"/>
      <c r="AF19" s="238"/>
      <c r="AH19" s="145"/>
      <c r="AI19" s="145"/>
      <c r="AJ19" s="145"/>
      <c r="AQ19" s="240"/>
    </row>
    <row r="20" spans="1:43" s="143" customFormat="1" ht="13.5" customHeight="1">
      <c r="A20" s="138" t="s">
        <v>363</v>
      </c>
      <c r="D20" s="241"/>
      <c r="E20" s="146"/>
      <c r="F20" s="146"/>
      <c r="G20" s="1203" t="str">
        <f>IF(OR(Application!G11="",Application!P11=""),"",Application!G11&amp;"　"&amp;Application!P11)</f>
        <v>LI　ZHUICHUANG</v>
      </c>
      <c r="H20" s="1203"/>
      <c r="I20" s="1203"/>
      <c r="J20" s="1203"/>
      <c r="K20" s="1203"/>
      <c r="L20" s="1203"/>
      <c r="M20" s="1203"/>
      <c r="N20" s="1203"/>
      <c r="O20" s="1203"/>
      <c r="P20" s="1203"/>
      <c r="Q20" s="1203"/>
      <c r="R20" s="1203"/>
      <c r="S20" s="1203"/>
      <c r="T20" s="1203"/>
      <c r="U20" s="1203"/>
      <c r="V20" s="1203"/>
      <c r="W20" s="1203"/>
      <c r="X20" s="1203"/>
      <c r="Y20" s="1203"/>
      <c r="Z20" s="1203"/>
      <c r="AA20" s="1203"/>
      <c r="AB20" s="1203"/>
      <c r="AC20" s="1203"/>
      <c r="AD20" s="1203"/>
      <c r="AE20" s="1203"/>
      <c r="AF20" s="1203"/>
      <c r="AG20" s="1203"/>
      <c r="AH20" s="1203"/>
      <c r="AI20" s="1203"/>
      <c r="AJ20" s="1203"/>
      <c r="AK20" s="1203"/>
      <c r="AL20" s="1203"/>
      <c r="AM20" s="1203"/>
      <c r="AN20" s="1203"/>
      <c r="AO20" s="1203"/>
      <c r="AP20" s="1203"/>
      <c r="AQ20" s="144"/>
    </row>
    <row r="21" spans="1:43" ht="12.75" customHeight="1">
      <c r="A21" s="242"/>
      <c r="B21" s="133" t="s">
        <v>364</v>
      </c>
      <c r="C21" s="147"/>
      <c r="D21" s="147"/>
      <c r="E21" s="146"/>
      <c r="F21" s="146"/>
      <c r="G21" s="1204"/>
      <c r="H21" s="1204"/>
      <c r="I21" s="1204"/>
      <c r="J21" s="1204"/>
      <c r="K21" s="1204"/>
      <c r="L21" s="1204"/>
      <c r="M21" s="1204"/>
      <c r="N21" s="1204"/>
      <c r="O21" s="1204"/>
      <c r="P21" s="1204"/>
      <c r="Q21" s="1204"/>
      <c r="R21" s="1204"/>
      <c r="S21" s="1204"/>
      <c r="T21" s="1204"/>
      <c r="U21" s="1204"/>
      <c r="V21" s="1204"/>
      <c r="W21" s="1204"/>
      <c r="X21" s="1204"/>
      <c r="Y21" s="1204"/>
      <c r="Z21" s="1204"/>
      <c r="AA21" s="1204"/>
      <c r="AB21" s="1204"/>
      <c r="AC21" s="1204"/>
      <c r="AD21" s="1204"/>
      <c r="AE21" s="1204"/>
      <c r="AF21" s="1204"/>
      <c r="AG21" s="1204"/>
      <c r="AH21" s="1204"/>
      <c r="AI21" s="1204"/>
      <c r="AJ21" s="1204"/>
      <c r="AK21" s="1204"/>
      <c r="AL21" s="1204"/>
      <c r="AM21" s="1204"/>
      <c r="AN21" s="1204"/>
      <c r="AO21" s="1204"/>
      <c r="AP21" s="1204"/>
      <c r="AQ21" s="139"/>
    </row>
    <row r="22" spans="1:43" ht="13.5" customHeight="1">
      <c r="A22" s="140"/>
      <c r="C22" s="133"/>
      <c r="I22" s="145" t="s">
        <v>361</v>
      </c>
      <c r="J22" s="228"/>
      <c r="K22" s="145"/>
      <c r="L22" s="145"/>
      <c r="M22" s="145"/>
      <c r="N22" s="145"/>
      <c r="O22" s="145"/>
      <c r="P22" s="145"/>
      <c r="Q22" s="228"/>
      <c r="R22" s="145" t="s">
        <v>362</v>
      </c>
      <c r="AQ22" s="139"/>
    </row>
    <row r="23" spans="1:43" s="143" customFormat="1" ht="15" customHeight="1">
      <c r="A23" s="138" t="s">
        <v>365</v>
      </c>
      <c r="E23" s="152" t="str">
        <f>Application!Y21</f>
        <v>■</v>
      </c>
      <c r="F23" s="143" t="s">
        <v>366</v>
      </c>
      <c r="G23" s="150" t="s">
        <v>367</v>
      </c>
      <c r="H23" s="152" t="str">
        <f>Application!AB21</f>
        <v>□</v>
      </c>
      <c r="I23" s="143" t="s">
        <v>368</v>
      </c>
      <c r="K23" s="143" t="s">
        <v>369</v>
      </c>
      <c r="P23" s="1205" t="str">
        <f>IF(Application!L14="","",Application!L14)</f>
        <v>广东省　广州市</v>
      </c>
      <c r="Q23" s="1205"/>
      <c r="R23" s="1205"/>
      <c r="S23" s="1205"/>
      <c r="T23" s="1205"/>
      <c r="U23" s="1205"/>
      <c r="V23" s="1205"/>
      <c r="W23" s="1205"/>
      <c r="X23" s="1205"/>
      <c r="Y23" s="1205"/>
      <c r="Z23" s="1205"/>
      <c r="AA23" s="1205"/>
      <c r="AB23" s="1205"/>
      <c r="AC23" s="1205"/>
      <c r="AD23" s="143" t="s">
        <v>370</v>
      </c>
      <c r="AK23" s="152" t="str">
        <f>Application!R21</f>
        <v>□</v>
      </c>
      <c r="AL23" s="157" t="s">
        <v>371</v>
      </c>
      <c r="AM23" s="255" t="s">
        <v>367</v>
      </c>
      <c r="AN23" s="152" t="str">
        <f>Application!U21</f>
        <v>■</v>
      </c>
      <c r="AO23" s="157" t="s">
        <v>372</v>
      </c>
      <c r="AQ23" s="144"/>
    </row>
    <row r="24" spans="1:43" ht="12.75" customHeight="1">
      <c r="A24" s="140"/>
      <c r="B24" s="133" t="s">
        <v>373</v>
      </c>
      <c r="D24" s="133"/>
      <c r="E24" s="958" t="s">
        <v>374</v>
      </c>
      <c r="F24" s="958"/>
      <c r="G24" s="148" t="s">
        <v>375</v>
      </c>
      <c r="H24" s="958" t="s">
        <v>376</v>
      </c>
      <c r="I24" s="958"/>
      <c r="K24" s="133"/>
      <c r="L24" s="133" t="s">
        <v>377</v>
      </c>
      <c r="M24" s="133"/>
      <c r="N24" s="133"/>
      <c r="P24" s="1206"/>
      <c r="Q24" s="1206"/>
      <c r="R24" s="1206"/>
      <c r="S24" s="1206"/>
      <c r="T24" s="1206"/>
      <c r="U24" s="1206"/>
      <c r="V24" s="1206"/>
      <c r="W24" s="1206"/>
      <c r="X24" s="1206"/>
      <c r="Y24" s="1206"/>
      <c r="Z24" s="1206"/>
      <c r="AA24" s="1206"/>
      <c r="AB24" s="1206"/>
      <c r="AC24" s="1206"/>
      <c r="AD24" s="133"/>
      <c r="AE24" s="133" t="s">
        <v>378</v>
      </c>
      <c r="AF24" s="133"/>
      <c r="AG24" s="133"/>
      <c r="AH24" s="133"/>
      <c r="AI24" s="133"/>
      <c r="AJ24" s="133"/>
      <c r="AK24" s="958" t="s">
        <v>379</v>
      </c>
      <c r="AL24" s="958"/>
      <c r="AM24" s="148" t="s">
        <v>375</v>
      </c>
      <c r="AN24" s="958" t="s">
        <v>380</v>
      </c>
      <c r="AO24" s="958"/>
      <c r="AQ24" s="139"/>
    </row>
    <row r="25" spans="1:43" ht="2.25" customHeight="1">
      <c r="A25" s="140"/>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Q25" s="139"/>
    </row>
    <row r="26" spans="1:43" ht="12.75" customHeight="1">
      <c r="A26" s="138" t="s">
        <v>381</v>
      </c>
      <c r="B26" s="143"/>
      <c r="C26" s="143"/>
      <c r="D26" s="143"/>
      <c r="E26" s="1203" t="str">
        <f>IF(Application!R14="","",Application!R14)</f>
        <v>学生</v>
      </c>
      <c r="F26" s="1203"/>
      <c r="G26" s="1203"/>
      <c r="H26" s="1203"/>
      <c r="I26" s="1203"/>
      <c r="J26" s="1203"/>
      <c r="K26" s="1203"/>
      <c r="L26" s="1203"/>
      <c r="M26" s="1203"/>
      <c r="N26" s="1203"/>
      <c r="P26" s="143" t="s">
        <v>382</v>
      </c>
      <c r="Q26" s="143"/>
      <c r="R26" s="143"/>
      <c r="T26" s="143"/>
      <c r="U26" s="143"/>
      <c r="V26" s="143"/>
      <c r="W26" s="143"/>
      <c r="X26" s="959" t="str">
        <f>IF(G20="","",IF(Application!G28="",Application!G24,"户籍住所:"&amp;Application!G24&amp;CHAR(10)&amp;"现住所:"&amp;Application!G28))</f>
        <v>户籍住所:广东省广州市白云区华山街道8号10栋503室
现住所:上海市临港新城沪城环路999号上海海洋大学男生公寓5栋606室</v>
      </c>
      <c r="Y26" s="959"/>
      <c r="Z26" s="959"/>
      <c r="AA26" s="959"/>
      <c r="AB26" s="959"/>
      <c r="AC26" s="959"/>
      <c r="AD26" s="959"/>
      <c r="AE26" s="959"/>
      <c r="AF26" s="959"/>
      <c r="AG26" s="959"/>
      <c r="AH26" s="959"/>
      <c r="AI26" s="959"/>
      <c r="AJ26" s="959"/>
      <c r="AK26" s="959"/>
      <c r="AL26" s="959"/>
      <c r="AM26" s="959"/>
      <c r="AN26" s="959"/>
      <c r="AO26" s="959"/>
      <c r="AP26" s="959"/>
      <c r="AQ26" s="139"/>
    </row>
    <row r="27" spans="1:43" ht="11.25" customHeight="1">
      <c r="A27" s="140"/>
      <c r="B27" s="133" t="s">
        <v>383</v>
      </c>
      <c r="C27" s="133"/>
      <c r="D27" s="133"/>
      <c r="E27" s="1204"/>
      <c r="F27" s="1204"/>
      <c r="G27" s="1204"/>
      <c r="H27" s="1204"/>
      <c r="I27" s="1204"/>
      <c r="J27" s="1204"/>
      <c r="K27" s="1204"/>
      <c r="L27" s="1204"/>
      <c r="M27" s="1204"/>
      <c r="N27" s="1204"/>
      <c r="P27" s="133"/>
      <c r="Q27" s="133" t="s">
        <v>384</v>
      </c>
      <c r="R27" s="133"/>
      <c r="S27" s="133"/>
      <c r="T27" s="133"/>
      <c r="U27" s="133"/>
      <c r="V27" s="133"/>
      <c r="W27" s="133"/>
      <c r="X27" s="960"/>
      <c r="Y27" s="960"/>
      <c r="Z27" s="960"/>
      <c r="AA27" s="960"/>
      <c r="AB27" s="960"/>
      <c r="AC27" s="960"/>
      <c r="AD27" s="960"/>
      <c r="AE27" s="960"/>
      <c r="AF27" s="960"/>
      <c r="AG27" s="960"/>
      <c r="AH27" s="960"/>
      <c r="AI27" s="960"/>
      <c r="AJ27" s="960"/>
      <c r="AK27" s="960"/>
      <c r="AL27" s="960"/>
      <c r="AM27" s="960"/>
      <c r="AN27" s="960"/>
      <c r="AO27" s="960"/>
      <c r="AP27" s="960"/>
      <c r="AQ27" s="139"/>
    </row>
    <row r="28" spans="1:43" ht="2.25" customHeight="1">
      <c r="A28" s="140"/>
      <c r="C28" s="133"/>
      <c r="D28" s="133"/>
      <c r="E28" s="133"/>
      <c r="F28" s="133"/>
      <c r="G28" s="133"/>
      <c r="H28" s="133"/>
      <c r="I28" s="133"/>
      <c r="J28" s="133"/>
      <c r="K28" s="133"/>
      <c r="L28" s="133"/>
      <c r="N28" s="133"/>
      <c r="O28" s="133"/>
      <c r="P28" s="133"/>
      <c r="Q28" s="133"/>
      <c r="R28" s="133"/>
      <c r="AQ28" s="139"/>
    </row>
    <row r="29" spans="1:43" s="143" customFormat="1" ht="12.75" customHeight="1">
      <c r="A29" s="138" t="s">
        <v>385</v>
      </c>
      <c r="I29" s="1203" t="str">
        <f>IF(提出書類一覧表!N4="","",提出書類一覧表!N4)</f>
        <v>〒169-0073　東京都新宿区百人町2-1-9</v>
      </c>
      <c r="J29" s="1203"/>
      <c r="K29" s="1203"/>
      <c r="L29" s="1203"/>
      <c r="M29" s="1203"/>
      <c r="N29" s="1203"/>
      <c r="O29" s="1203"/>
      <c r="P29" s="1203"/>
      <c r="Q29" s="1203"/>
      <c r="R29" s="1203"/>
      <c r="S29" s="1203"/>
      <c r="T29" s="1203"/>
      <c r="U29" s="1203"/>
      <c r="V29" s="1203"/>
      <c r="W29" s="1203"/>
      <c r="X29" s="1203"/>
      <c r="Y29" s="1203"/>
      <c r="Z29" s="1203"/>
      <c r="AA29" s="1203"/>
      <c r="AB29" s="1203"/>
      <c r="AC29" s="1203"/>
      <c r="AD29" s="1203"/>
      <c r="AE29" s="1203"/>
      <c r="AF29" s="1203"/>
      <c r="AG29" s="1203"/>
      <c r="AH29" s="1203"/>
      <c r="AI29" s="1203"/>
      <c r="AJ29" s="1203"/>
      <c r="AK29" s="1203"/>
      <c r="AL29" s="1203"/>
      <c r="AM29" s="1203"/>
      <c r="AN29" s="1203"/>
      <c r="AO29" s="1203"/>
      <c r="AP29" s="1203"/>
      <c r="AQ29" s="144"/>
    </row>
    <row r="30" spans="1:43" ht="12.75" customHeight="1">
      <c r="A30" s="140"/>
      <c r="B30" s="133" t="s">
        <v>386</v>
      </c>
      <c r="I30" s="1204"/>
      <c r="J30" s="1204"/>
      <c r="K30" s="1204"/>
      <c r="L30" s="1204"/>
      <c r="M30" s="1204"/>
      <c r="N30" s="1204"/>
      <c r="O30" s="1204"/>
      <c r="P30" s="1204"/>
      <c r="Q30" s="1204"/>
      <c r="R30" s="1204"/>
      <c r="S30" s="1204"/>
      <c r="T30" s="1204"/>
      <c r="U30" s="1204"/>
      <c r="V30" s="1204"/>
      <c r="W30" s="1204"/>
      <c r="X30" s="1204"/>
      <c r="Y30" s="1204"/>
      <c r="Z30" s="1204"/>
      <c r="AA30" s="1204"/>
      <c r="AB30" s="1204"/>
      <c r="AC30" s="1204"/>
      <c r="AD30" s="1204"/>
      <c r="AE30" s="1204"/>
      <c r="AF30" s="1204"/>
      <c r="AG30" s="1204"/>
      <c r="AH30" s="1204"/>
      <c r="AI30" s="1204"/>
      <c r="AJ30" s="1204"/>
      <c r="AK30" s="1204"/>
      <c r="AL30" s="1204"/>
      <c r="AM30" s="1204"/>
      <c r="AN30" s="1204"/>
      <c r="AO30" s="1204"/>
      <c r="AP30" s="1204"/>
      <c r="AQ30" s="139"/>
    </row>
    <row r="31" spans="1:43" ht="2.25" customHeight="1">
      <c r="A31" s="140"/>
      <c r="C31" s="13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3"/>
      <c r="AM31" s="243"/>
      <c r="AN31" s="243"/>
      <c r="AO31" s="243"/>
      <c r="AP31" s="243"/>
      <c r="AQ31" s="139"/>
    </row>
    <row r="32" spans="1:43" s="143" customFormat="1" ht="13.5">
      <c r="A32" s="138"/>
      <c r="B32" s="143" t="s">
        <v>387</v>
      </c>
      <c r="H32" s="146"/>
      <c r="I32" s="1203" t="str">
        <f>IF(提出書類一覧表!AC4="","",提出書類一覧表!AC4)</f>
        <v>03-3209-6566</v>
      </c>
      <c r="J32" s="1203"/>
      <c r="K32" s="1203"/>
      <c r="L32" s="1203"/>
      <c r="M32" s="1203"/>
      <c r="N32" s="1203"/>
      <c r="O32" s="1203"/>
      <c r="P32" s="1203"/>
      <c r="Q32" s="1203"/>
      <c r="R32" s="1203"/>
      <c r="S32" s="1203"/>
      <c r="T32" s="1203"/>
      <c r="W32" s="143" t="s">
        <v>388</v>
      </c>
      <c r="AC32" s="1203" t="s">
        <v>389</v>
      </c>
      <c r="AD32" s="1203"/>
      <c r="AE32" s="1203"/>
      <c r="AF32" s="1203"/>
      <c r="AG32" s="1203"/>
      <c r="AH32" s="1203"/>
      <c r="AI32" s="1203"/>
      <c r="AJ32" s="1203"/>
      <c r="AK32" s="1203"/>
      <c r="AL32" s="1203"/>
      <c r="AM32" s="1203"/>
      <c r="AN32" s="1203"/>
      <c r="AO32" s="1203"/>
      <c r="AP32" s="149"/>
      <c r="AQ32" s="144"/>
    </row>
    <row r="33" spans="1:54" ht="12.75" customHeight="1">
      <c r="A33" s="140"/>
      <c r="B33" s="133" t="s">
        <v>390</v>
      </c>
      <c r="C33" s="133"/>
      <c r="D33" s="143"/>
      <c r="E33" s="143"/>
      <c r="F33" s="143"/>
      <c r="H33" s="149"/>
      <c r="I33" s="1204"/>
      <c r="J33" s="1204"/>
      <c r="K33" s="1204"/>
      <c r="L33" s="1204"/>
      <c r="M33" s="1204"/>
      <c r="N33" s="1204"/>
      <c r="O33" s="1204"/>
      <c r="P33" s="1204"/>
      <c r="Q33" s="1204"/>
      <c r="R33" s="1204"/>
      <c r="S33" s="1204"/>
      <c r="T33" s="1204"/>
      <c r="W33" s="133" t="s">
        <v>391</v>
      </c>
      <c r="X33" s="143"/>
      <c r="Y33" s="143"/>
      <c r="Z33" s="143"/>
      <c r="AA33" s="143"/>
      <c r="AC33" s="1204"/>
      <c r="AD33" s="1204"/>
      <c r="AE33" s="1204"/>
      <c r="AF33" s="1204"/>
      <c r="AG33" s="1204"/>
      <c r="AH33" s="1204"/>
      <c r="AI33" s="1204"/>
      <c r="AJ33" s="1204"/>
      <c r="AK33" s="1204"/>
      <c r="AL33" s="1204"/>
      <c r="AM33" s="1204"/>
      <c r="AN33" s="1204"/>
      <c r="AO33" s="1204"/>
      <c r="AP33" s="149"/>
      <c r="AQ33" s="139"/>
    </row>
    <row r="34" spans="1:54" ht="2.25" customHeight="1">
      <c r="A34" s="140"/>
      <c r="C34" s="133"/>
      <c r="D34" s="133"/>
      <c r="E34" s="133"/>
      <c r="F34" s="133"/>
      <c r="G34" s="133"/>
      <c r="H34" s="133"/>
      <c r="I34" s="133"/>
      <c r="J34" s="133"/>
      <c r="K34" s="133"/>
      <c r="L34" s="133"/>
      <c r="M34" s="133"/>
      <c r="N34" s="133"/>
      <c r="O34" s="133"/>
      <c r="P34" s="133"/>
      <c r="Q34" s="133"/>
      <c r="R34" s="133"/>
      <c r="S34" s="133"/>
      <c r="T34" s="133"/>
      <c r="U34" s="133"/>
      <c r="V34" s="133"/>
      <c r="W34" s="133"/>
      <c r="AQ34" s="139"/>
    </row>
    <row r="35" spans="1:54" s="143" customFormat="1" ht="13.5" customHeight="1">
      <c r="A35" s="138" t="s">
        <v>392</v>
      </c>
      <c r="F35" s="143" t="s">
        <v>393</v>
      </c>
      <c r="H35" s="146"/>
      <c r="I35" s="953" t="str">
        <f>IF(Application!G17="","なし",Application!G17)</f>
        <v>EB1234567</v>
      </c>
      <c r="J35" s="953"/>
      <c r="K35" s="953"/>
      <c r="L35" s="953"/>
      <c r="M35" s="953"/>
      <c r="N35" s="953"/>
      <c r="O35" s="953"/>
      <c r="P35" s="953"/>
      <c r="Q35" s="953"/>
      <c r="R35" s="953"/>
      <c r="S35" s="953"/>
      <c r="T35" s="953"/>
      <c r="W35" s="143" t="s">
        <v>394</v>
      </c>
      <c r="AC35" s="953">
        <f>IF(Application!R17="","",YEAR(Application!R17))</f>
        <v>2031</v>
      </c>
      <c r="AD35" s="953"/>
      <c r="AE35" s="953"/>
      <c r="AF35" s="953"/>
      <c r="AG35" s="955" t="s">
        <v>353</v>
      </c>
      <c r="AH35" s="955"/>
      <c r="AI35" s="953">
        <f>IF(Application!R17="","",MONTH(Application!R17))</f>
        <v>8</v>
      </c>
      <c r="AJ35" s="953"/>
      <c r="AK35" s="955" t="s">
        <v>354</v>
      </c>
      <c r="AL35" s="955"/>
      <c r="AM35" s="953">
        <f>IF(Application!R17="","",DAY(Application!R17))</f>
        <v>15</v>
      </c>
      <c r="AN35" s="953"/>
      <c r="AO35" s="143" t="s">
        <v>355</v>
      </c>
      <c r="AP35" s="150"/>
      <c r="AQ35" s="144"/>
    </row>
    <row r="36" spans="1:54" ht="12.75" customHeight="1">
      <c r="A36" s="140"/>
      <c r="B36" s="133" t="s">
        <v>395</v>
      </c>
      <c r="C36" s="143"/>
      <c r="D36" s="133"/>
      <c r="G36" s="133" t="s">
        <v>396</v>
      </c>
      <c r="H36" s="149"/>
      <c r="I36" s="954"/>
      <c r="J36" s="954"/>
      <c r="K36" s="954"/>
      <c r="L36" s="954"/>
      <c r="M36" s="954"/>
      <c r="N36" s="954"/>
      <c r="O36" s="954"/>
      <c r="P36" s="954"/>
      <c r="Q36" s="954"/>
      <c r="R36" s="954"/>
      <c r="S36" s="954"/>
      <c r="T36" s="954"/>
      <c r="W36" s="133"/>
      <c r="X36" s="133" t="s">
        <v>397</v>
      </c>
      <c r="Z36" s="133"/>
      <c r="AA36" s="133"/>
      <c r="AC36" s="954"/>
      <c r="AD36" s="954"/>
      <c r="AE36" s="954"/>
      <c r="AF36" s="954"/>
      <c r="AG36" s="961" t="s">
        <v>358</v>
      </c>
      <c r="AH36" s="961"/>
      <c r="AI36" s="954"/>
      <c r="AJ36" s="954"/>
      <c r="AK36" s="961" t="s">
        <v>359</v>
      </c>
      <c r="AL36" s="961"/>
      <c r="AM36" s="954"/>
      <c r="AN36" s="954"/>
      <c r="AO36" s="151" t="s">
        <v>360</v>
      </c>
      <c r="AP36" s="133"/>
      <c r="AQ36" s="139"/>
    </row>
    <row r="37" spans="1:54" ht="2.25" customHeight="1">
      <c r="A37" s="140"/>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Q37" s="139"/>
    </row>
    <row r="38" spans="1:54" s="143" customFormat="1" ht="13.5">
      <c r="A38" s="138" t="s">
        <v>398</v>
      </c>
      <c r="V38" s="133" t="s">
        <v>399</v>
      </c>
      <c r="AQ38" s="144"/>
    </row>
    <row r="39" spans="1:54" s="143" customFormat="1" ht="13.5">
      <c r="A39" s="138"/>
      <c r="B39" s="152" t="s">
        <v>400</v>
      </c>
      <c r="C39" s="143" t="s">
        <v>401</v>
      </c>
      <c r="H39" s="152" t="s">
        <v>400</v>
      </c>
      <c r="I39" s="143" t="s">
        <v>402</v>
      </c>
      <c r="N39" s="152" t="s">
        <v>400</v>
      </c>
      <c r="O39" s="143" t="s">
        <v>403</v>
      </c>
      <c r="T39" s="152" t="s">
        <v>400</v>
      </c>
      <c r="U39" s="143" t="s">
        <v>404</v>
      </c>
      <c r="AD39" s="152" t="s">
        <v>96</v>
      </c>
      <c r="AE39" s="143" t="s">
        <v>405</v>
      </c>
      <c r="AK39" s="152" t="s">
        <v>96</v>
      </c>
      <c r="AL39" s="143" t="s">
        <v>406</v>
      </c>
      <c r="AQ39" s="144"/>
      <c r="AU39" s="133"/>
      <c r="AV39" s="133"/>
      <c r="AW39" s="133"/>
      <c r="AX39" s="133"/>
      <c r="AY39" s="133"/>
      <c r="AZ39" s="133"/>
      <c r="BA39" s="133"/>
      <c r="BB39" s="133"/>
    </row>
    <row r="40" spans="1:54" ht="12.75" customHeight="1">
      <c r="A40" s="140"/>
      <c r="C40" s="133" t="s">
        <v>407</v>
      </c>
      <c r="D40" s="133"/>
      <c r="E40" s="133"/>
      <c r="F40" s="133"/>
      <c r="H40" s="133"/>
      <c r="I40" s="133" t="s">
        <v>408</v>
      </c>
      <c r="O40" s="133" t="s">
        <v>409</v>
      </c>
      <c r="T40" s="133"/>
      <c r="U40" s="133" t="s">
        <v>410</v>
      </c>
      <c r="AE40" s="133" t="s">
        <v>411</v>
      </c>
      <c r="AF40" s="133"/>
      <c r="AL40" s="133" t="s">
        <v>412</v>
      </c>
      <c r="AQ40" s="153"/>
    </row>
    <row r="41" spans="1:54" s="143" customFormat="1" ht="14.25" customHeight="1">
      <c r="A41" s="138"/>
      <c r="B41" s="152" t="s">
        <v>413</v>
      </c>
      <c r="C41" s="143" t="s">
        <v>414</v>
      </c>
      <c r="N41" s="152" t="s">
        <v>400</v>
      </c>
      <c r="O41" s="143" t="s">
        <v>415</v>
      </c>
      <c r="Y41" s="152" t="s">
        <v>400</v>
      </c>
      <c r="Z41" s="143" t="s">
        <v>416</v>
      </c>
      <c r="AE41" s="152"/>
      <c r="AK41" s="152" t="s">
        <v>96</v>
      </c>
      <c r="AL41" s="143" t="s">
        <v>417</v>
      </c>
      <c r="AQ41" s="144"/>
    </row>
    <row r="42" spans="1:54" s="133" customFormat="1" ht="12.75" customHeight="1">
      <c r="A42" s="137"/>
      <c r="C42" s="133" t="s">
        <v>418</v>
      </c>
      <c r="O42" s="133" t="s">
        <v>419</v>
      </c>
      <c r="Z42" s="133" t="s">
        <v>420</v>
      </c>
      <c r="AL42" s="133" t="s">
        <v>421</v>
      </c>
      <c r="AQ42" s="153"/>
    </row>
    <row r="43" spans="1:54" s="143" customFormat="1" ht="13.5">
      <c r="A43" s="138"/>
      <c r="B43" s="152" t="s">
        <v>413</v>
      </c>
      <c r="C43" s="143" t="s">
        <v>422</v>
      </c>
      <c r="P43" s="152" t="s">
        <v>400</v>
      </c>
      <c r="Q43" s="143" t="s">
        <v>423</v>
      </c>
      <c r="V43" s="152" t="s">
        <v>96</v>
      </c>
      <c r="W43" s="143" t="s">
        <v>424</v>
      </c>
      <c r="AB43" s="152" t="s">
        <v>413</v>
      </c>
      <c r="AC43" s="143" t="s">
        <v>425</v>
      </c>
      <c r="AQ43" s="144"/>
    </row>
    <row r="44" spans="1:54" s="133" customFormat="1" ht="12.75" customHeight="1">
      <c r="A44" s="137"/>
      <c r="C44" s="133" t="s">
        <v>426</v>
      </c>
      <c r="Q44" s="133" t="s">
        <v>427</v>
      </c>
      <c r="W44" s="133" t="s">
        <v>428</v>
      </c>
      <c r="AC44" s="962" t="s">
        <v>429</v>
      </c>
      <c r="AD44" s="962"/>
      <c r="AE44" s="962"/>
      <c r="AF44" s="962"/>
      <c r="AG44" s="962"/>
      <c r="AH44" s="962"/>
      <c r="AI44" s="962"/>
      <c r="AJ44" s="962"/>
      <c r="AK44" s="962"/>
      <c r="AL44" s="962"/>
      <c r="AM44" s="962"/>
      <c r="AN44" s="962"/>
      <c r="AO44" s="962"/>
      <c r="AP44" s="962"/>
      <c r="AQ44" s="153"/>
      <c r="AU44" s="143"/>
      <c r="AV44" s="143"/>
      <c r="AW44" s="143"/>
    </row>
    <row r="45" spans="1:54" s="143" customFormat="1" ht="13.5">
      <c r="A45" s="138"/>
      <c r="B45" s="152" t="s">
        <v>413</v>
      </c>
      <c r="C45" s="143" t="s">
        <v>430</v>
      </c>
      <c r="L45" s="152" t="s">
        <v>400</v>
      </c>
      <c r="M45" s="143" t="s">
        <v>431</v>
      </c>
      <c r="U45" s="152" t="s">
        <v>400</v>
      </c>
      <c r="V45" s="143" t="s">
        <v>432</v>
      </c>
      <c r="AC45" s="152" t="s">
        <v>97</v>
      </c>
      <c r="AD45" s="143" t="s">
        <v>433</v>
      </c>
      <c r="AJ45" s="152" t="s">
        <v>96</v>
      </c>
      <c r="AK45" s="143" t="s">
        <v>434</v>
      </c>
      <c r="AQ45" s="144"/>
      <c r="AU45" s="133"/>
      <c r="AV45" s="133"/>
      <c r="AW45" s="133"/>
    </row>
    <row r="46" spans="1:54" ht="12.75" customHeight="1">
      <c r="A46" s="140"/>
      <c r="C46" s="244"/>
      <c r="D46" s="133" t="s">
        <v>435</v>
      </c>
      <c r="E46" s="244"/>
      <c r="F46" s="244"/>
      <c r="G46" s="244"/>
      <c r="H46" s="244"/>
      <c r="I46" s="244"/>
      <c r="J46" s="244"/>
      <c r="K46" s="244"/>
      <c r="L46" s="244"/>
      <c r="N46" s="133" t="s">
        <v>436</v>
      </c>
      <c r="O46" s="244"/>
      <c r="P46" s="244"/>
      <c r="Q46" s="244"/>
      <c r="R46" s="244"/>
      <c r="S46" s="133"/>
      <c r="V46" s="133" t="s">
        <v>437</v>
      </c>
      <c r="AD46" s="229" t="s">
        <v>438</v>
      </c>
      <c r="AK46" s="133" t="s">
        <v>439</v>
      </c>
      <c r="AQ46" s="139"/>
    </row>
    <row r="47" spans="1:54" ht="12.75" customHeight="1">
      <c r="A47" s="140"/>
      <c r="B47" s="152" t="s">
        <v>96</v>
      </c>
      <c r="C47" s="143" t="s">
        <v>440</v>
      </c>
      <c r="D47" s="244"/>
      <c r="E47" s="244"/>
      <c r="F47" s="244"/>
      <c r="G47" s="244"/>
      <c r="H47" s="244"/>
      <c r="I47" s="244"/>
      <c r="J47" s="244"/>
      <c r="K47" s="244"/>
      <c r="M47" s="152" t="s">
        <v>96</v>
      </c>
      <c r="N47" s="143" t="s">
        <v>441</v>
      </c>
      <c r="O47" s="244"/>
      <c r="P47" s="244"/>
      <c r="Q47" s="244"/>
      <c r="R47" s="244"/>
      <c r="S47" s="244"/>
      <c r="T47" s="133"/>
      <c r="Y47" s="229"/>
      <c r="AA47" s="152" t="s">
        <v>96</v>
      </c>
      <c r="AB47" s="143" t="s">
        <v>442</v>
      </c>
      <c r="AC47" s="244"/>
      <c r="AD47" s="244"/>
      <c r="AE47" s="244"/>
      <c r="AF47" s="244"/>
      <c r="AG47" s="244"/>
      <c r="AH47" s="244"/>
      <c r="AQ47" s="245"/>
    </row>
    <row r="48" spans="1:54" ht="12.75" customHeight="1">
      <c r="A48" s="140"/>
      <c r="C48" s="963" t="s">
        <v>443</v>
      </c>
      <c r="D48" s="963"/>
      <c r="E48" s="963"/>
      <c r="F48" s="963"/>
      <c r="G48" s="963"/>
      <c r="H48" s="963"/>
      <c r="I48" s="963"/>
      <c r="J48" s="244"/>
      <c r="K48" s="244"/>
      <c r="L48" s="244"/>
      <c r="N48" s="133" t="s">
        <v>444</v>
      </c>
      <c r="O48" s="133"/>
      <c r="P48" s="133"/>
      <c r="Q48" s="133"/>
      <c r="R48" s="133"/>
      <c r="S48" s="133"/>
      <c r="T48" s="133"/>
      <c r="Y48" s="229"/>
      <c r="AA48" s="244"/>
      <c r="AB48" s="133" t="s">
        <v>445</v>
      </c>
      <c r="AC48" s="133"/>
      <c r="AD48" s="133"/>
      <c r="AE48" s="133"/>
      <c r="AF48" s="133"/>
      <c r="AG48" s="133"/>
      <c r="AH48" s="133"/>
      <c r="AK48" s="154"/>
      <c r="AL48" s="154"/>
      <c r="AM48" s="154"/>
      <c r="AN48" s="154"/>
      <c r="AO48" s="154"/>
      <c r="AP48" s="154"/>
      <c r="AQ48" s="245"/>
    </row>
    <row r="49" spans="1:78" ht="12.75" customHeight="1">
      <c r="A49" s="140"/>
      <c r="B49" s="152" t="s">
        <v>400</v>
      </c>
      <c r="C49" s="143" t="s">
        <v>446</v>
      </c>
      <c r="L49" s="152" t="s">
        <v>413</v>
      </c>
      <c r="M49" s="143" t="s">
        <v>447</v>
      </c>
      <c r="N49" s="143"/>
      <c r="T49" s="229"/>
      <c r="Y49" s="133"/>
      <c r="AG49" s="152" t="s">
        <v>400</v>
      </c>
      <c r="AH49" s="143" t="s">
        <v>448</v>
      </c>
      <c r="AQ49" s="139"/>
    </row>
    <row r="50" spans="1:78" ht="12.75" customHeight="1">
      <c r="A50" s="140"/>
      <c r="B50" s="133"/>
      <c r="C50" s="133" t="s">
        <v>449</v>
      </c>
      <c r="M50" s="962" t="s">
        <v>450</v>
      </c>
      <c r="N50" s="962"/>
      <c r="O50" s="962"/>
      <c r="P50" s="962"/>
      <c r="Q50" s="962"/>
      <c r="R50" s="962"/>
      <c r="S50" s="962"/>
      <c r="T50" s="962"/>
      <c r="U50" s="962"/>
      <c r="V50" s="962"/>
      <c r="W50" s="962"/>
      <c r="X50" s="962"/>
      <c r="Y50" s="962"/>
      <c r="Z50" s="962"/>
      <c r="AA50" s="962"/>
      <c r="AB50" s="962"/>
      <c r="AC50" s="962"/>
      <c r="AD50" s="246"/>
      <c r="AE50" s="246"/>
      <c r="AH50" s="964" t="s">
        <v>451</v>
      </c>
      <c r="AI50" s="964"/>
      <c r="AJ50" s="964"/>
      <c r="AK50" s="964"/>
      <c r="AL50" s="964"/>
      <c r="AM50" s="964"/>
      <c r="AN50" s="964"/>
      <c r="AO50" s="964"/>
      <c r="AP50" s="964"/>
      <c r="AQ50" s="965"/>
    </row>
    <row r="51" spans="1:78" s="143" customFormat="1" ht="12.75" customHeight="1">
      <c r="A51" s="138"/>
      <c r="B51" s="152" t="s">
        <v>400</v>
      </c>
      <c r="C51" s="143" t="s">
        <v>452</v>
      </c>
      <c r="N51" s="152" t="s">
        <v>400</v>
      </c>
      <c r="O51" s="143" t="s">
        <v>453</v>
      </c>
      <c r="AA51" s="152" t="s">
        <v>400</v>
      </c>
      <c r="AB51" s="143" t="s">
        <v>454</v>
      </c>
      <c r="AQ51" s="144"/>
      <c r="BO51" s="152"/>
    </row>
    <row r="52" spans="1:78" s="133" customFormat="1" ht="12.75" customHeight="1">
      <c r="A52" s="137"/>
      <c r="C52" s="133" t="s">
        <v>455</v>
      </c>
      <c r="O52" s="133" t="s">
        <v>456</v>
      </c>
      <c r="AB52" s="133" t="s">
        <v>457</v>
      </c>
      <c r="AQ52" s="153"/>
      <c r="AW52" s="131"/>
      <c r="AX52" s="131"/>
      <c r="BF52" s="131"/>
      <c r="BG52" s="131"/>
      <c r="BJ52" s="131"/>
      <c r="BK52" s="131"/>
      <c r="BL52" s="131"/>
      <c r="BM52" s="131"/>
      <c r="BN52" s="131"/>
      <c r="BQ52" s="131"/>
      <c r="BR52" s="131"/>
      <c r="BS52" s="131"/>
      <c r="BT52" s="131"/>
      <c r="BU52" s="131"/>
      <c r="BV52" s="131"/>
      <c r="BY52" s="131"/>
      <c r="BZ52" s="131"/>
    </row>
    <row r="53" spans="1:78" s="133" customFormat="1" ht="12.75" customHeight="1">
      <c r="A53" s="137"/>
      <c r="B53" s="152" t="s">
        <v>413</v>
      </c>
      <c r="C53" s="143" t="s">
        <v>458</v>
      </c>
      <c r="M53" s="152" t="s">
        <v>413</v>
      </c>
      <c r="N53" s="143" t="s">
        <v>459</v>
      </c>
      <c r="Y53" s="152" t="s">
        <v>400</v>
      </c>
      <c r="Z53" s="143" t="s">
        <v>460</v>
      </c>
      <c r="AK53" s="152" t="s">
        <v>400</v>
      </c>
      <c r="AL53" s="143" t="s">
        <v>461</v>
      </c>
      <c r="AQ53" s="153"/>
      <c r="AW53" s="131"/>
      <c r="AX53" s="131"/>
      <c r="BF53" s="131"/>
      <c r="BG53" s="131"/>
      <c r="BJ53" s="131"/>
      <c r="BK53" s="131"/>
      <c r="BL53" s="131"/>
      <c r="BM53" s="131"/>
      <c r="BN53" s="131"/>
      <c r="BQ53" s="131"/>
      <c r="BR53" s="131"/>
      <c r="BS53" s="131"/>
      <c r="BT53" s="131"/>
      <c r="BU53" s="131"/>
      <c r="BV53" s="131"/>
      <c r="BY53" s="131"/>
      <c r="BZ53" s="131"/>
    </row>
    <row r="54" spans="1:78" s="133" customFormat="1" ht="12.75" customHeight="1">
      <c r="A54" s="137"/>
      <c r="C54" s="133" t="s">
        <v>462</v>
      </c>
      <c r="N54" s="133" t="s">
        <v>463</v>
      </c>
      <c r="Z54" s="133" t="s">
        <v>464</v>
      </c>
      <c r="AL54" s="133" t="s">
        <v>465</v>
      </c>
      <c r="AQ54" s="153"/>
      <c r="AW54" s="131"/>
      <c r="AX54" s="131"/>
      <c r="BF54" s="131"/>
      <c r="BG54" s="131"/>
      <c r="BJ54" s="131"/>
      <c r="BK54" s="131"/>
      <c r="BL54" s="131"/>
      <c r="BM54" s="131"/>
      <c r="BN54" s="131"/>
      <c r="BQ54" s="131"/>
      <c r="BR54" s="131"/>
      <c r="BS54" s="131"/>
      <c r="BT54" s="131"/>
      <c r="BU54" s="131"/>
      <c r="BV54" s="131"/>
      <c r="BY54" s="131"/>
      <c r="BZ54" s="131"/>
    </row>
    <row r="55" spans="1:78" s="143" customFormat="1" ht="13.5" customHeight="1">
      <c r="A55" s="155" t="s">
        <v>466</v>
      </c>
      <c r="B55" s="146"/>
      <c r="C55" s="146"/>
      <c r="D55" s="146"/>
      <c r="E55" s="146"/>
      <c r="F55" s="146"/>
      <c r="G55" s="146"/>
      <c r="H55" s="953">
        <f>IF(提出書類一覧表!D3="","",提出書類一覧表!D3)</f>
        <v>2023</v>
      </c>
      <c r="I55" s="953"/>
      <c r="J55" s="953"/>
      <c r="K55" s="953"/>
      <c r="L55" s="955" t="s">
        <v>353</v>
      </c>
      <c r="M55" s="955"/>
      <c r="N55" s="953">
        <f>IF(提出書類一覧表!G3="","",提出書類一覧表!G3)</f>
        <v>10</v>
      </c>
      <c r="O55" s="953"/>
      <c r="P55" s="955" t="s">
        <v>354</v>
      </c>
      <c r="Q55" s="955"/>
      <c r="R55" s="953">
        <f>IF(H55="","",1)</f>
        <v>1</v>
      </c>
      <c r="S55" s="953"/>
      <c r="T55" s="150" t="s">
        <v>355</v>
      </c>
      <c r="W55" s="143" t="s">
        <v>467</v>
      </c>
      <c r="AC55" s="1203" t="str">
        <f>IF(I29="","",IF(OR(COUNTIF(I29,"*東京*"),COUNTIF(I29,"*东京*"),COUNTIF(I29,"*千葉*"),COUNTIF(I29,"*千叶*"),COUNTIF(I29,"*埼玉*"),COUNTIF(I29,"*群馬*"),COUNTIF(I29,"*群马*"),COUNTIF(I29,"*栃木*"),COUNTIF(I29,"*茨城*"),COUNTIF(I29,"*山梨*"),COUNTIF(I29,"*長野*"),COUNTIF(I29,"*长野*")),"成田国際空港", IF(OR(COUNTIF(I29,"*京都*"),COUNTIF(I29,"*大阪*"),COUNTIF(I29,"*兵庫*"),COUNTIF(I29,"*兵库*"),COUNTIF(I29,"*奈良*"),COUNTIF(I29,"*和歌山*")),"関西国際空港", IF(OR(COUNTIF(I29,"*神奈川*"),COUNTIF(I29,"*静岡*"),COUNTIF(I29,"*静冈*")),"羽田空港", IF(OR(COUNTIF(I29,"*岐阜*"),COUNTIF(I29,"*愛知*"),COUNTIF(I29,"*爱知*"),COUNTIF(I29,"*三重*"),COUNTIF(I29,"*滋賀*"),COUNTIF(I29,"*滋贺*")),"中部国際空港", IF(OR(COUNTIF(I29,"*徳島*"),COUNTIF(I29,"*德岛*"),COUNTIF(I29,"*香川*"),COUNTIF(I29,"*愛媛*"),COUNTIF(I29,"*爱媛*")),"高松空港", IF(OR(COUNTIF(I29,"*岩手*"),COUNTIF(I29,"*宮城*"),COUNTIF(I29,"*宫城*")),"仙台空港", IF(OR(COUNTIF(I29,"*山形*"),COUNTIF(I29,"*新潟*"),COUNTIF(I29,"*新泻*")),"新潟空港", IF(OR(COUNTIF(I29,"*福岡*"),COUNTIF(I29,"*福冈*"),COUNTIF(I29,"*佐賀"),COUNTIF(I29,"*佐贺*")),"福岡空港", IF(OR(COUNTIF(I29,"*広島*"),COUNTIF(I29,"*广岛*"),COUNTIF(I29,"*山口*")),"広島空港",IF(OR(COUNTIF(I29,"*石川*"),COUNTIF(I29,"*福井*")),"小松空港",IF(OR(COUNTIF(I29,"*高知*")),"高知空港",IF(OR(COUNTIF(I29,"*青森*")),"青森空港",IF(OR(COUNTIF(I29,"*鹿児島*"),COUNTIF(I29,"*鹿儿岛*")),"鹿児島空港",IF(OR(COUNTIF(I29,"*岡山*"),COUNTIF(I29,"*冈山*")),"岡山空港",IF(OR(COUNTIF(I29,"*宮崎*"),COUNTIF(I29,"*宫崎*")),"宮崎空港",IF(OR(COUNTIF(I29,"*熊本*")),"熊本空港",IF(OR(COUNTIF(I29,"*秋田*")),"秋田空港",IF(OR(COUNTIF(I29,"*島根*"),COUNTIF(I29,"*岛根*")),"島根空港",IF(OR(COUNTIF(I29,"*北海道*")),"新千歳空港",IF(OR(COUNTIF(I29,"*大分*")),"大分空港",IF(OR(COUNTIF(I29,"*長崎*"),COUNTIF(I29,"*长崎*")),"長崎空港",IF(OR(COUNTIF(I29,"*鳥取*"),COUNTIF(I29,"*鸟取*")),"鳥取空港",IF(OR(COUNTIF(I29,"*沖縄*"),COUNTIF(I29,"*冲绳*")),"那覇空港",IF(OR(COUNTIF(I29,"*富山*")),"富山空港",IF(OR(COUNTIF(I29,"*福島*"),COUNTIF(I29,"*福岛*")),"福島空港", ) ) ) ) ) ) ) ) ) ) ) ) ) ) ) ) ) ) ) ) ) ) ) ) ))</f>
        <v>成田国際空港</v>
      </c>
      <c r="AD55" s="1203"/>
      <c r="AE55" s="1203"/>
      <c r="AF55" s="1203"/>
      <c r="AG55" s="1203"/>
      <c r="AH55" s="1203"/>
      <c r="AI55" s="1203"/>
      <c r="AJ55" s="1203"/>
      <c r="AK55" s="1203"/>
      <c r="AL55" s="1203"/>
      <c r="AM55" s="1203"/>
      <c r="AN55" s="1203"/>
      <c r="AO55" s="1203"/>
      <c r="AP55" s="1203"/>
      <c r="AQ55" s="144"/>
    </row>
    <row r="56" spans="1:78" ht="12.75" customHeight="1">
      <c r="A56" s="140"/>
      <c r="B56" s="133" t="s">
        <v>468</v>
      </c>
      <c r="D56" s="133"/>
      <c r="E56" s="133"/>
      <c r="F56" s="133"/>
      <c r="G56" s="133"/>
      <c r="H56" s="954"/>
      <c r="I56" s="954"/>
      <c r="J56" s="954"/>
      <c r="K56" s="954"/>
      <c r="L56" s="961" t="s">
        <v>358</v>
      </c>
      <c r="M56" s="961"/>
      <c r="N56" s="954"/>
      <c r="O56" s="954"/>
      <c r="P56" s="961" t="s">
        <v>359</v>
      </c>
      <c r="Q56" s="961"/>
      <c r="R56" s="954"/>
      <c r="S56" s="954"/>
      <c r="T56" s="151" t="s">
        <v>360</v>
      </c>
      <c r="W56" s="133"/>
      <c r="X56" s="133" t="s">
        <v>469</v>
      </c>
      <c r="Y56" s="133"/>
      <c r="AC56" s="1204"/>
      <c r="AD56" s="1204"/>
      <c r="AE56" s="1204"/>
      <c r="AF56" s="1204"/>
      <c r="AG56" s="1204"/>
      <c r="AH56" s="1204"/>
      <c r="AI56" s="1204"/>
      <c r="AJ56" s="1204"/>
      <c r="AK56" s="1204"/>
      <c r="AL56" s="1204"/>
      <c r="AM56" s="1204"/>
      <c r="AN56" s="1204"/>
      <c r="AO56" s="1204"/>
      <c r="AP56" s="1204"/>
      <c r="AQ56" s="139"/>
    </row>
    <row r="57" spans="1:78" ht="2.25" customHeight="1">
      <c r="A57" s="140"/>
      <c r="B57" s="133"/>
      <c r="D57" s="133"/>
      <c r="E57" s="133"/>
      <c r="F57" s="133"/>
      <c r="G57" s="133"/>
      <c r="H57" s="143"/>
      <c r="I57" s="143"/>
      <c r="J57" s="247"/>
      <c r="L57" s="154"/>
      <c r="M57" s="154"/>
      <c r="N57" s="146"/>
      <c r="O57" s="154"/>
      <c r="P57" s="148"/>
      <c r="Q57" s="146"/>
      <c r="R57" s="146"/>
      <c r="S57" s="154"/>
      <c r="T57" s="154"/>
      <c r="W57" s="133"/>
      <c r="X57" s="133"/>
      <c r="Y57" s="133"/>
      <c r="AQ57" s="139"/>
    </row>
    <row r="58" spans="1:78" s="143" customFormat="1" ht="13.5" customHeight="1">
      <c r="A58" s="138" t="s">
        <v>470</v>
      </c>
      <c r="H58" s="1203" t="str">
        <f>IF(N55="","",IF(N55=4,"2年",IF(N55=7,"1.9年",IF(N55=10,"1.6年",IF(N55=1,"1.3年","")))))</f>
        <v>1.6年</v>
      </c>
      <c r="I58" s="1203"/>
      <c r="J58" s="1203"/>
      <c r="K58" s="1203"/>
      <c r="L58" s="1203"/>
      <c r="M58" s="1203"/>
      <c r="N58" s="1203"/>
      <c r="O58" s="1203"/>
      <c r="P58" s="1203"/>
      <c r="Q58" s="1203"/>
      <c r="R58" s="1203"/>
      <c r="S58" s="1203"/>
      <c r="T58" s="1203"/>
      <c r="W58" s="143" t="s">
        <v>471</v>
      </c>
      <c r="AE58" s="150"/>
      <c r="AF58" s="152" t="s">
        <v>96</v>
      </c>
      <c r="AG58" s="157" t="s">
        <v>371</v>
      </c>
      <c r="AH58" s="255" t="s">
        <v>367</v>
      </c>
      <c r="AI58" s="152" t="s">
        <v>97</v>
      </c>
      <c r="AJ58" s="157" t="s">
        <v>372</v>
      </c>
      <c r="AQ58" s="144"/>
    </row>
    <row r="59" spans="1:78" ht="12.75" customHeight="1">
      <c r="A59" s="140"/>
      <c r="B59" s="133" t="s">
        <v>472</v>
      </c>
      <c r="D59" s="133"/>
      <c r="E59" s="133"/>
      <c r="F59" s="133"/>
      <c r="G59" s="133"/>
      <c r="H59" s="1204"/>
      <c r="I59" s="1204"/>
      <c r="J59" s="1204"/>
      <c r="K59" s="1204"/>
      <c r="L59" s="1204"/>
      <c r="M59" s="1204"/>
      <c r="N59" s="1204"/>
      <c r="O59" s="1204"/>
      <c r="P59" s="1204"/>
      <c r="Q59" s="1204"/>
      <c r="R59" s="1204"/>
      <c r="S59" s="1204"/>
      <c r="T59" s="1204"/>
      <c r="W59" s="133"/>
      <c r="X59" s="133" t="s">
        <v>473</v>
      </c>
      <c r="Y59" s="133"/>
      <c r="Z59" s="133"/>
      <c r="AA59" s="133"/>
      <c r="AB59" s="133"/>
      <c r="AC59" s="133"/>
      <c r="AD59" s="133"/>
      <c r="AE59" s="133"/>
      <c r="AF59" s="133"/>
      <c r="AG59" s="148" t="s">
        <v>474</v>
      </c>
      <c r="AH59" s="148" t="s">
        <v>375</v>
      </c>
      <c r="AI59" s="148" t="s">
        <v>475</v>
      </c>
      <c r="AK59" s="133"/>
      <c r="AL59" s="133"/>
      <c r="AQ59" s="139"/>
    </row>
    <row r="60" spans="1:78" ht="2.25" customHeight="1">
      <c r="A60" s="140"/>
      <c r="B60" s="133"/>
      <c r="D60" s="133"/>
      <c r="E60" s="133"/>
      <c r="F60" s="133"/>
      <c r="G60" s="133"/>
      <c r="H60" s="133"/>
      <c r="I60" s="133"/>
      <c r="J60" s="133"/>
      <c r="K60" s="133"/>
      <c r="L60" s="133"/>
      <c r="M60" s="133"/>
      <c r="N60" s="133"/>
      <c r="O60" s="133"/>
      <c r="P60" s="133"/>
      <c r="Q60" s="133"/>
      <c r="R60" s="133"/>
      <c r="S60" s="133"/>
      <c r="T60" s="133"/>
      <c r="V60" s="133"/>
      <c r="W60" s="133"/>
      <c r="X60" s="133"/>
      <c r="Y60" s="133"/>
      <c r="Z60" s="133"/>
      <c r="AA60" s="133"/>
      <c r="AB60" s="133"/>
      <c r="AC60" s="133"/>
      <c r="AD60" s="133"/>
      <c r="AE60" s="148"/>
      <c r="AF60" s="148"/>
      <c r="AG60" s="148"/>
      <c r="AH60" s="148"/>
      <c r="AI60" s="148"/>
      <c r="AJ60" s="133"/>
      <c r="AK60" s="133"/>
      <c r="AQ60" s="139"/>
    </row>
    <row r="61" spans="1:78" s="143" customFormat="1" ht="13.5">
      <c r="A61" s="138" t="s">
        <v>476</v>
      </c>
      <c r="J61" s="1207" t="str">
        <f>IF(Application!G24="","",IF(OR(COUNTIF(Application!G24,"北京*"),COUNTIF(Application!G24,"天津*"),COUNTIF(Application!G24,"陝西*"),COUNTIF(Application!G24,"陕西*"),COUNTIF(Application!G24,"山西*"),COUNTIF(Application!G24,"甘粛*"),COUNTIF(Application!G24,"河南*"),COUNTIF(Application!G24,"河北*"),COUNTIF(Application!G24,"湖北*"),COUNTIF(Application!G24,"湖南*"),COUNTIF(Application!G24,"青海*"),COUNTIF(Application!G24,"新疆*"),COUNTIF(Application!G24,"寧夏*"),COUNTIF(Application!G24,"宁夏*"),COUNTIF(Application!G24,"西蔵*"),COUNTIF(Application!G24,"西藏*"),COUNTIF(Application!G24,"内モンゴル*"),COUNTIF(Application!G24,"内蒙*"),COUNTIF(Application!G24,"内蒙古*")),"北京市",
    IF(OR(COUNTIF(Application!G24,"上海*"),COUNTIF(Application!G24,"安徽*"),COUNTIF(Application!G24,"浙江*"),COUNTIF(Application!G24,"江蘇*"),COUNTIF(Application!G24,"江苏*"),COUNTIF(Application!G24,"江西*")),"上海市",
       IF(OR(COUNTIF(Application!G24,"広東*"),COUNTIF(Application!G24,"广东*"),COUNTIF(Application!G24,"海南*"),COUNTIF(Application!G24,"福建*"),COUNTIF(Application!G24,"広西*"),COUNTIF(Application!G24,"广西*")),"広州市",
          IF(AND(OR(COUNTIF(Application!G24,"遼寧*"),COUNTIF(Application!G24,"辽宁*"),COUNTIF(Application!G24,"吉林*"),COUNTIF(Application!G24,"黒龍江*"),COUNTIF(Application!G24,"黒竜江*"),COUNTIF(Application!G24,"黑龙江*")),NOT(OR(COUNTIF(Application!G24,"*大連*"),COUNTIF(Application!G24,"大连*")))),"瀋陽市",
             IF(OR(COUNTIF(Application!G24,"重慶*"),COUNTIF(Application!G24,"重庆*"),COUNTIF(Application!G24,"四川*"),COUNTIF(Application!G24,"貴州*"),COUNTIF(Application!G24,"贵州*"),COUNTIF(Application!G24,"雲南*"),COUNTIF(Application!G24,"云南*")),"重慶市",
                IF(OR(COUNTIF(Application!G24,"*大連*"),COUNTIF(Application!G24,"大连*")),"大連市",
                    IF(OR(COUNTIF(Application!G24,"山東*"),COUNTIF(Application!G24,"山东*")),"青島市",
                         IF(OR(COUNTIF(Application!G24,"*香港*"),COUNTIF(Application!G24,"*マカオ*"),COUNTIF(Application!G24,"*澳門*"),COUNTIF(Application!G24,"澳门*")),"香港",
                             IF(OR(COUNTIF(Application!G24,"*台湾*")),"台北市",
     )
        )
        )
        )
        )
           )
        )
      )
  ))</f>
        <v>広州市</v>
      </c>
      <c r="K61" s="1203"/>
      <c r="L61" s="1203"/>
      <c r="M61" s="1203"/>
      <c r="N61" s="1203"/>
      <c r="O61" s="1203"/>
      <c r="P61" s="1203"/>
      <c r="Q61" s="1203"/>
      <c r="R61" s="1203"/>
      <c r="S61" s="1203"/>
      <c r="T61" s="1203"/>
      <c r="U61" s="1203"/>
      <c r="V61" s="1203"/>
      <c r="AQ61" s="144"/>
    </row>
    <row r="62" spans="1:78" ht="12.75" customHeight="1">
      <c r="A62" s="140"/>
      <c r="B62" s="133" t="s">
        <v>477</v>
      </c>
      <c r="J62" s="1204"/>
      <c r="K62" s="1204"/>
      <c r="L62" s="1204"/>
      <c r="M62" s="1204"/>
      <c r="N62" s="1204"/>
      <c r="O62" s="1204"/>
      <c r="P62" s="1204"/>
      <c r="Q62" s="1204"/>
      <c r="R62" s="1204"/>
      <c r="S62" s="1204"/>
      <c r="T62" s="1204"/>
      <c r="U62" s="1204"/>
      <c r="V62" s="1204"/>
      <c r="AQ62" s="139"/>
    </row>
    <row r="63" spans="1:78" ht="2.25" customHeight="1">
      <c r="A63" s="140"/>
      <c r="B63" s="133"/>
      <c r="AQ63" s="139"/>
    </row>
    <row r="64" spans="1:78" s="143" customFormat="1" ht="12.75" customHeight="1">
      <c r="A64" s="138" t="s">
        <v>478</v>
      </c>
      <c r="L64" s="152" t="str">
        <f>IF(E67&lt;&gt;"","■","□")</f>
        <v>■</v>
      </c>
      <c r="M64" s="255" t="s">
        <v>479</v>
      </c>
      <c r="N64" s="255" t="s">
        <v>367</v>
      </c>
      <c r="O64" s="152" t="str">
        <f>IF(E67="","■","□")</f>
        <v>□</v>
      </c>
      <c r="P64" s="255" t="s">
        <v>480</v>
      </c>
      <c r="AB64" s="156"/>
      <c r="AC64" s="156"/>
      <c r="AD64" s="156"/>
      <c r="AE64" s="156"/>
      <c r="AF64" s="150"/>
      <c r="AG64" s="150"/>
      <c r="AH64" s="156"/>
      <c r="AI64" s="156"/>
      <c r="AJ64" s="150"/>
      <c r="AK64" s="150"/>
      <c r="AL64" s="156"/>
      <c r="AM64" s="156"/>
      <c r="AQ64" s="144"/>
    </row>
    <row r="65" spans="1:43" s="143" customFormat="1" ht="12.75" customHeight="1">
      <c r="A65" s="138"/>
      <c r="B65" s="133" t="s">
        <v>481</v>
      </c>
      <c r="D65" s="133"/>
      <c r="E65" s="133"/>
      <c r="F65" s="133"/>
      <c r="G65" s="133"/>
      <c r="H65" s="133"/>
      <c r="I65" s="133"/>
      <c r="J65" s="133"/>
      <c r="M65" s="148" t="s">
        <v>474</v>
      </c>
      <c r="N65" s="148" t="s">
        <v>375</v>
      </c>
      <c r="O65" s="148" t="s">
        <v>475</v>
      </c>
      <c r="AB65" s="156"/>
      <c r="AC65" s="156"/>
      <c r="AD65" s="156"/>
      <c r="AE65" s="156"/>
      <c r="AF65" s="148"/>
      <c r="AG65" s="148"/>
      <c r="AH65" s="156"/>
      <c r="AI65" s="156"/>
      <c r="AJ65" s="148"/>
      <c r="AK65" s="148"/>
      <c r="AL65" s="156"/>
      <c r="AM65" s="156"/>
      <c r="AN65" s="133"/>
      <c r="AQ65" s="144"/>
    </row>
    <row r="66" spans="1:43" s="143" customFormat="1" ht="12.75" customHeight="1">
      <c r="A66" s="138"/>
      <c r="C66" s="241" t="s">
        <v>482</v>
      </c>
      <c r="L66" s="133"/>
      <c r="AQ66" s="144"/>
    </row>
    <row r="67" spans="1:43" s="143" customFormat="1" ht="12.75" customHeight="1">
      <c r="A67" s="138"/>
      <c r="C67" s="143" t="s">
        <v>483</v>
      </c>
      <c r="E67" s="953">
        <f>IF(Application!H110="","",Application!H110)</f>
        <v>2</v>
      </c>
      <c r="F67" s="953"/>
      <c r="G67" s="953"/>
      <c r="H67" s="143" t="s">
        <v>484</v>
      </c>
      <c r="K67" s="143" t="s">
        <v>485</v>
      </c>
      <c r="Q67" s="953">
        <f>IF(Application!B109&lt;&gt;"",YEAR(Application!B109),IF(Application!B108&lt;&gt;"",YEAR(Application!B108),IF(Application!B107&lt;&gt;"",YEAR(Application!B107),IF(AND(E67&lt;&gt;"",Application!B106&lt;&gt;""),YEAR(Application!B106),""))))</f>
        <v>2021</v>
      </c>
      <c r="R67" s="953"/>
      <c r="S67" s="953"/>
      <c r="T67" s="955" t="s">
        <v>353</v>
      </c>
      <c r="U67" s="955"/>
      <c r="V67" s="953">
        <f>IF(Application!B109&lt;&gt;"",MONTH(Application!B109),IF(Application!B108&lt;&gt;"",MONTH(Application!B108),IF(Application!B107&lt;&gt;"",MONTH(Application!B107),IF(AND(E67&lt;&gt;"",Application!B106&lt;&gt;""),MONTH(Application!B106),""))))</f>
        <v>7</v>
      </c>
      <c r="W67" s="953"/>
      <c r="X67" s="955" t="s">
        <v>354</v>
      </c>
      <c r="Y67" s="955"/>
      <c r="Z67" s="953">
        <f>IF(Application!B109&lt;&gt;"",DAY(Application!B109),IF(Application!B108&lt;&gt;"",DAY(Application!B108),IF(Application!B107&lt;&gt;"",DAY(Application!B107),IF(AND(E67&lt;&gt;"",Application!B106&lt;&gt;""),DAY(Application!B106),""))))</f>
        <v>13</v>
      </c>
      <c r="AA67" s="953"/>
      <c r="AB67" s="143" t="s">
        <v>355</v>
      </c>
      <c r="AC67" s="955" t="s">
        <v>486</v>
      </c>
      <c r="AD67" s="955"/>
      <c r="AE67" s="953">
        <f>IF(Application!G109&lt;&gt;"",YEAR(Application!G109),IF(Application!G108&lt;&gt;"",YEAR(Application!G108),IF(Application!G107&lt;&gt;"",YEAR(Application!G107),IF(AND(E67&lt;&gt;"",Application!G106&lt;&gt;""),YEAR(Application!G106),""))))</f>
        <v>2021</v>
      </c>
      <c r="AF67" s="953"/>
      <c r="AG67" s="953"/>
      <c r="AH67" s="955" t="s">
        <v>353</v>
      </c>
      <c r="AI67" s="955"/>
      <c r="AJ67" s="953">
        <f>IF(Application!G109&lt;&gt;"",MONTH(Application!G109),IF(Application!G108&lt;&gt;"",MONTH(Application!G108),IF(Application!G107&lt;&gt;"",MONTH(Application!G107),IF(AND(E67&lt;&gt;"",Application!G106&lt;&gt;""),MONTH(Application!G106),""))))</f>
        <v>7</v>
      </c>
      <c r="AK67" s="953"/>
      <c r="AL67" s="955" t="s">
        <v>354</v>
      </c>
      <c r="AM67" s="955"/>
      <c r="AN67" s="953">
        <f>IF(Application!G109&lt;&gt;"",DAY(Application!G109),IF(Application!G108&lt;&gt;"",DAY(Application!G108),IF(Application!G107&lt;&gt;"",DAY(Application!G107),IF(AND(E67&lt;&gt;"",Application!G106&lt;&gt;""),DAY(Application!G106),""))))</f>
        <v>23</v>
      </c>
      <c r="AO67" s="953"/>
      <c r="AP67" s="143" t="s">
        <v>355</v>
      </c>
      <c r="AQ67" s="144"/>
    </row>
    <row r="68" spans="1:43" ht="13.5" customHeight="1">
      <c r="A68" s="140"/>
      <c r="E68" s="954"/>
      <c r="F68" s="954"/>
      <c r="G68" s="954"/>
      <c r="H68" s="154" t="s">
        <v>487</v>
      </c>
      <c r="J68" s="133"/>
      <c r="K68" s="133" t="s">
        <v>488</v>
      </c>
      <c r="M68" s="133"/>
      <c r="N68" s="133"/>
      <c r="O68" s="148"/>
      <c r="Q68" s="954"/>
      <c r="R68" s="954"/>
      <c r="S68" s="954"/>
      <c r="T68" s="961" t="s">
        <v>358</v>
      </c>
      <c r="U68" s="961"/>
      <c r="V68" s="954"/>
      <c r="W68" s="954"/>
      <c r="X68" s="961" t="s">
        <v>359</v>
      </c>
      <c r="Y68" s="961"/>
      <c r="Z68" s="954"/>
      <c r="AA68" s="954"/>
      <c r="AB68" s="151" t="s">
        <v>489</v>
      </c>
      <c r="AC68" s="148"/>
      <c r="AD68" s="148"/>
      <c r="AE68" s="954"/>
      <c r="AF68" s="954"/>
      <c r="AG68" s="954"/>
      <c r="AH68" s="961" t="s">
        <v>358</v>
      </c>
      <c r="AI68" s="961"/>
      <c r="AJ68" s="954"/>
      <c r="AK68" s="954"/>
      <c r="AL68" s="961" t="s">
        <v>359</v>
      </c>
      <c r="AM68" s="961"/>
      <c r="AN68" s="954"/>
      <c r="AO68" s="954"/>
      <c r="AP68" s="151" t="s">
        <v>360</v>
      </c>
      <c r="AQ68" s="139"/>
    </row>
    <row r="69" spans="1:43" ht="2.25" customHeight="1">
      <c r="A69" s="140"/>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9"/>
    </row>
    <row r="70" spans="1:43" s="143" customFormat="1" ht="12.75" customHeight="1">
      <c r="A70" s="138" t="s">
        <v>763</v>
      </c>
      <c r="Q70" s="152" t="str">
        <f>Application!G23</f>
        <v>□</v>
      </c>
      <c r="R70" s="255" t="s">
        <v>479</v>
      </c>
      <c r="S70" s="255" t="s">
        <v>367</v>
      </c>
      <c r="T70" s="152" t="str">
        <f>Application!I23</f>
        <v>■</v>
      </c>
      <c r="U70" s="255" t="s">
        <v>480</v>
      </c>
      <c r="AB70" s="156"/>
      <c r="AC70" s="156"/>
      <c r="AD70" s="156"/>
      <c r="AE70" s="156"/>
      <c r="AF70" s="150"/>
      <c r="AG70" s="150"/>
      <c r="AH70" s="156"/>
      <c r="AI70" s="156"/>
      <c r="AJ70" s="150"/>
      <c r="AK70" s="150"/>
      <c r="AL70" s="156"/>
      <c r="AM70" s="156"/>
      <c r="AQ70" s="144"/>
    </row>
    <row r="71" spans="1:43" s="143" customFormat="1" ht="12.75" customHeight="1">
      <c r="A71" s="138"/>
      <c r="B71" s="133" t="s">
        <v>764</v>
      </c>
      <c r="D71" s="133"/>
      <c r="E71" s="133"/>
      <c r="F71" s="133"/>
      <c r="G71" s="133"/>
      <c r="H71" s="133"/>
      <c r="I71" s="133"/>
      <c r="J71" s="133"/>
      <c r="R71" s="148" t="s">
        <v>474</v>
      </c>
      <c r="S71" s="148" t="s">
        <v>375</v>
      </c>
      <c r="T71" s="148" t="s">
        <v>475</v>
      </c>
      <c r="AB71" s="156"/>
      <c r="AC71" s="156"/>
      <c r="AD71" s="156"/>
      <c r="AE71" s="156"/>
      <c r="AF71" s="148"/>
      <c r="AG71" s="148"/>
      <c r="AH71" s="156"/>
      <c r="AI71" s="156"/>
      <c r="AJ71" s="148"/>
      <c r="AK71" s="148"/>
      <c r="AL71" s="156"/>
      <c r="AM71" s="156"/>
      <c r="AN71" s="133"/>
      <c r="AQ71" s="144"/>
    </row>
    <row r="72" spans="1:43" ht="2.25" customHeight="1">
      <c r="A72" s="140"/>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9"/>
    </row>
    <row r="73" spans="1:43" s="143" customFormat="1" ht="12.75" customHeight="1">
      <c r="A73" s="138"/>
      <c r="G73" s="241" t="s">
        <v>496</v>
      </c>
      <c r="L73" s="133"/>
      <c r="Q73" s="143" t="s">
        <v>483</v>
      </c>
      <c r="S73" s="953" t="str">
        <f>IF(Application!Q23="","",Application!Q23)</f>
        <v/>
      </c>
      <c r="T73" s="953"/>
      <c r="U73" s="953"/>
      <c r="V73" s="143" t="s">
        <v>484</v>
      </c>
      <c r="X73" s="241" t="s">
        <v>766</v>
      </c>
      <c r="AK73" s="953" t="str">
        <f>IF(Application!Z23="","",Application!Z23)</f>
        <v/>
      </c>
      <c r="AL73" s="953"/>
      <c r="AM73" s="953"/>
      <c r="AN73" s="143" t="s">
        <v>484</v>
      </c>
      <c r="AQ73" s="144"/>
    </row>
    <row r="74" spans="1:43" s="143" customFormat="1" ht="12.75" customHeight="1">
      <c r="A74" s="138"/>
      <c r="E74" s="315"/>
      <c r="F74" s="315"/>
      <c r="G74" s="316" t="s">
        <v>765</v>
      </c>
      <c r="Q74" s="131"/>
      <c r="R74" s="131"/>
      <c r="S74" s="954"/>
      <c r="T74" s="954"/>
      <c r="U74" s="954"/>
      <c r="V74" s="154" t="s">
        <v>487</v>
      </c>
      <c r="W74" s="131"/>
      <c r="X74" s="316" t="s">
        <v>767</v>
      </c>
      <c r="Z74" s="315"/>
      <c r="AA74" s="315"/>
      <c r="AE74" s="315"/>
      <c r="AF74" s="315"/>
      <c r="AG74" s="315"/>
      <c r="AJ74" s="315"/>
      <c r="AK74" s="954"/>
      <c r="AL74" s="954"/>
      <c r="AM74" s="954"/>
      <c r="AN74" s="154" t="s">
        <v>487</v>
      </c>
      <c r="AO74" s="131"/>
      <c r="AQ74" s="144"/>
    </row>
    <row r="75" spans="1:43" ht="2.25" customHeight="1">
      <c r="A75" s="140"/>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9"/>
    </row>
    <row r="76" spans="1:43" s="143" customFormat="1" ht="12.75" customHeight="1">
      <c r="A76" s="138" t="s">
        <v>768</v>
      </c>
      <c r="AA76" s="133"/>
      <c r="AQ76" s="144"/>
    </row>
    <row r="77" spans="1:43" s="143" customFormat="1" ht="12.75" customHeight="1">
      <c r="A77" s="138"/>
      <c r="B77" s="133" t="s">
        <v>769</v>
      </c>
      <c r="AA77" s="133"/>
      <c r="AQ77" s="144"/>
    </row>
    <row r="78" spans="1:43" s="143" customFormat="1" ht="12.75" customHeight="1">
      <c r="A78" s="138"/>
      <c r="B78" s="152" t="s">
        <v>96</v>
      </c>
      <c r="C78" s="157" t="s">
        <v>371</v>
      </c>
      <c r="D78" s="146" t="s">
        <v>490</v>
      </c>
      <c r="E78" s="146"/>
      <c r="F78" s="146"/>
      <c r="G78" s="146"/>
      <c r="J78" s="968" t="s">
        <v>348</v>
      </c>
      <c r="K78" s="968"/>
      <c r="L78" s="968"/>
      <c r="M78" s="968"/>
      <c r="N78" s="968"/>
      <c r="O78" s="968"/>
      <c r="P78" s="968"/>
      <c r="Q78" s="968"/>
      <c r="R78" s="968"/>
      <c r="S78" s="968"/>
      <c r="T78" s="968"/>
      <c r="U78" s="968"/>
      <c r="V78" s="968"/>
      <c r="W78" s="968"/>
      <c r="X78" s="968"/>
      <c r="Y78" s="968"/>
      <c r="Z78" s="968"/>
      <c r="AA78" s="968"/>
      <c r="AB78" s="968"/>
      <c r="AC78" s="968"/>
      <c r="AD78" s="968"/>
      <c r="AE78" s="968"/>
      <c r="AF78" s="968"/>
      <c r="AG78" s="968"/>
      <c r="AH78" s="968"/>
      <c r="AI78" s="968"/>
      <c r="AJ78" s="968"/>
      <c r="AK78" s="968"/>
      <c r="AL78" s="150" t="s">
        <v>491</v>
      </c>
      <c r="AM78" s="150" t="s">
        <v>367</v>
      </c>
      <c r="AN78" s="152" t="s">
        <v>97</v>
      </c>
      <c r="AO78" s="157" t="s">
        <v>372</v>
      </c>
      <c r="AQ78" s="144"/>
    </row>
    <row r="79" spans="1:43" ht="12.75" customHeight="1">
      <c r="A79" s="140"/>
      <c r="C79" s="154" t="s">
        <v>474</v>
      </c>
      <c r="D79" s="154" t="s">
        <v>492</v>
      </c>
      <c r="F79" s="133"/>
      <c r="G79" s="133"/>
      <c r="H79" s="133"/>
      <c r="J79" s="969"/>
      <c r="K79" s="969"/>
      <c r="L79" s="969"/>
      <c r="M79" s="969"/>
      <c r="N79" s="969"/>
      <c r="O79" s="969"/>
      <c r="P79" s="969"/>
      <c r="Q79" s="969"/>
      <c r="R79" s="969"/>
      <c r="S79" s="969"/>
      <c r="T79" s="969"/>
      <c r="U79" s="969"/>
      <c r="V79" s="969"/>
      <c r="W79" s="969"/>
      <c r="X79" s="969"/>
      <c r="Y79" s="969"/>
      <c r="Z79" s="969"/>
      <c r="AA79" s="969"/>
      <c r="AB79" s="969"/>
      <c r="AC79" s="969"/>
      <c r="AD79" s="969"/>
      <c r="AE79" s="969"/>
      <c r="AF79" s="969"/>
      <c r="AG79" s="969"/>
      <c r="AH79" s="969"/>
      <c r="AI79" s="969"/>
      <c r="AJ79" s="969"/>
      <c r="AK79" s="969"/>
      <c r="AL79" s="148" t="s">
        <v>493</v>
      </c>
      <c r="AM79" s="148" t="s">
        <v>375</v>
      </c>
      <c r="AN79" s="148" t="s">
        <v>494</v>
      </c>
      <c r="AQ79" s="139"/>
    </row>
    <row r="80" spans="1:43" ht="2.25" customHeight="1">
      <c r="A80" s="140"/>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Q80" s="139"/>
    </row>
    <row r="81" spans="1:43" s="143" customFormat="1" ht="13.5" customHeight="1">
      <c r="A81" s="138" t="s">
        <v>770</v>
      </c>
      <c r="N81" s="157"/>
      <c r="O81" s="157"/>
      <c r="P81" s="147"/>
      <c r="Q81" s="152" t="s">
        <v>96</v>
      </c>
      <c r="R81" s="157" t="s">
        <v>371</v>
      </c>
      <c r="S81" s="255" t="s">
        <v>367</v>
      </c>
      <c r="T81" s="152" t="s">
        <v>97</v>
      </c>
      <c r="U81" s="157" t="s">
        <v>372</v>
      </c>
      <c r="AQ81" s="144"/>
    </row>
    <row r="82" spans="1:43" s="133" customFormat="1" ht="12.75" customHeight="1">
      <c r="A82" s="137"/>
      <c r="B82" s="133" t="s">
        <v>495</v>
      </c>
      <c r="N82" s="147"/>
      <c r="O82" s="147"/>
      <c r="P82" s="147"/>
      <c r="R82" s="148" t="s">
        <v>474</v>
      </c>
      <c r="S82" s="148" t="s">
        <v>375</v>
      </c>
      <c r="T82" s="148" t="s">
        <v>475</v>
      </c>
      <c r="AQ82" s="153"/>
    </row>
    <row r="83" spans="1:43" s="143" customFormat="1" ht="13.5" customHeight="1">
      <c r="A83" s="138"/>
      <c r="C83" s="241" t="s">
        <v>496</v>
      </c>
      <c r="O83" s="143" t="s">
        <v>497</v>
      </c>
      <c r="Q83" s="966"/>
      <c r="R83" s="966"/>
      <c r="S83" s="966"/>
      <c r="T83" s="143" t="s">
        <v>484</v>
      </c>
      <c r="V83" s="143" t="s">
        <v>498</v>
      </c>
      <c r="AE83" s="966"/>
      <c r="AF83" s="966"/>
      <c r="AG83" s="966"/>
      <c r="AH83" s="955" t="s">
        <v>353</v>
      </c>
      <c r="AI83" s="955"/>
      <c r="AJ83" s="966"/>
      <c r="AK83" s="966"/>
      <c r="AL83" s="955" t="s">
        <v>354</v>
      </c>
      <c r="AM83" s="955"/>
      <c r="AN83" s="966"/>
      <c r="AO83" s="966"/>
      <c r="AP83" s="143" t="s">
        <v>355</v>
      </c>
      <c r="AQ83" s="144"/>
    </row>
    <row r="84" spans="1:43" ht="12.75" customHeight="1">
      <c r="A84" s="140"/>
      <c r="C84" s="154" t="s">
        <v>499</v>
      </c>
      <c r="E84" s="243"/>
      <c r="F84" s="243"/>
      <c r="G84" s="243"/>
      <c r="H84" s="243"/>
      <c r="Q84" s="967"/>
      <c r="R84" s="967"/>
      <c r="S84" s="967"/>
      <c r="T84" s="154" t="s">
        <v>487</v>
      </c>
      <c r="V84" s="133" t="s">
        <v>500</v>
      </c>
      <c r="W84" s="147"/>
      <c r="X84" s="147"/>
      <c r="Y84" s="147"/>
      <c r="Z84" s="147"/>
      <c r="AA84" s="147"/>
      <c r="AB84" s="147"/>
      <c r="AD84" s="132"/>
      <c r="AE84" s="967"/>
      <c r="AF84" s="967"/>
      <c r="AG84" s="967"/>
      <c r="AH84" s="961" t="s">
        <v>358</v>
      </c>
      <c r="AI84" s="961"/>
      <c r="AJ84" s="967"/>
      <c r="AK84" s="967"/>
      <c r="AL84" s="961" t="s">
        <v>359</v>
      </c>
      <c r="AM84" s="961"/>
      <c r="AN84" s="967"/>
      <c r="AO84" s="967"/>
      <c r="AP84" s="151" t="s">
        <v>360</v>
      </c>
      <c r="AQ84" s="139"/>
    </row>
    <row r="85" spans="1:43" ht="2.25" customHeight="1">
      <c r="A85" s="140"/>
      <c r="C85" s="243"/>
      <c r="D85" s="243"/>
      <c r="E85" s="243"/>
      <c r="F85" s="243"/>
      <c r="G85" s="243"/>
      <c r="AQ85" s="139"/>
    </row>
    <row r="86" spans="1:43" s="143" customFormat="1" ht="12.75" customHeight="1">
      <c r="A86" s="138" t="s">
        <v>771</v>
      </c>
      <c r="AQ86" s="144"/>
    </row>
    <row r="87" spans="1:43" s="143" customFormat="1" ht="12.75" customHeight="1">
      <c r="A87" s="138"/>
      <c r="B87" s="133" t="s">
        <v>772</v>
      </c>
      <c r="AQ87" s="144"/>
    </row>
    <row r="88" spans="1:43" s="143" customFormat="1" ht="3" customHeight="1">
      <c r="A88" s="138"/>
      <c r="B88" s="133"/>
      <c r="AQ88" s="144"/>
    </row>
    <row r="89" spans="1:43" s="143" customFormat="1" ht="12.75" customHeight="1">
      <c r="A89" s="138"/>
      <c r="B89" s="152" t="str">
        <f>IF(AND(A95&lt;&gt;"",E95&lt;&gt;""),"■","□")</f>
        <v>□</v>
      </c>
      <c r="C89" s="157" t="s">
        <v>371</v>
      </c>
      <c r="D89" s="143" t="s">
        <v>501</v>
      </c>
      <c r="AA89" s="152" t="str">
        <f>IF(OR(A95="",E95=""),"■","□")</f>
        <v>■</v>
      </c>
      <c r="AB89" s="150" t="s">
        <v>480</v>
      </c>
      <c r="AQ89" s="144"/>
    </row>
    <row r="90" spans="1:43" s="143" customFormat="1" ht="12.75" customHeight="1">
      <c r="A90" s="158"/>
      <c r="B90" s="133"/>
      <c r="C90" s="154" t="s">
        <v>474</v>
      </c>
      <c r="D90" s="970" t="s">
        <v>502</v>
      </c>
      <c r="E90" s="970"/>
      <c r="F90" s="970"/>
      <c r="G90" s="970"/>
      <c r="H90" s="970"/>
      <c r="I90" s="970"/>
      <c r="J90" s="970"/>
      <c r="K90" s="970"/>
      <c r="L90" s="970"/>
      <c r="M90" s="970"/>
      <c r="N90" s="970"/>
      <c r="O90" s="970"/>
      <c r="P90" s="970"/>
      <c r="Q90" s="970"/>
      <c r="R90" s="970"/>
      <c r="S90" s="970"/>
      <c r="T90" s="970"/>
      <c r="U90" s="970"/>
      <c r="V90" s="970"/>
      <c r="W90" s="970"/>
      <c r="X90" s="970"/>
      <c r="Z90" s="148" t="s">
        <v>375</v>
      </c>
      <c r="AA90" s="148" t="s">
        <v>494</v>
      </c>
      <c r="AQ90" s="159"/>
    </row>
    <row r="91" spans="1:43" s="143" customFormat="1" ht="12" customHeight="1">
      <c r="A91" s="971" t="s">
        <v>503</v>
      </c>
      <c r="B91" s="972"/>
      <c r="C91" s="972"/>
      <c r="D91" s="973"/>
      <c r="E91" s="971" t="s">
        <v>504</v>
      </c>
      <c r="F91" s="972"/>
      <c r="G91" s="972"/>
      <c r="H91" s="972"/>
      <c r="I91" s="972"/>
      <c r="J91" s="972"/>
      <c r="K91" s="972"/>
      <c r="L91" s="972"/>
      <c r="M91" s="973"/>
      <c r="N91" s="971" t="s">
        <v>505</v>
      </c>
      <c r="O91" s="972"/>
      <c r="P91" s="972"/>
      <c r="Q91" s="973"/>
      <c r="R91" s="977" t="s">
        <v>506</v>
      </c>
      <c r="S91" s="978"/>
      <c r="T91" s="978"/>
      <c r="U91" s="979"/>
      <c r="V91" s="983" t="s">
        <v>507</v>
      </c>
      <c r="W91" s="984"/>
      <c r="X91" s="984"/>
      <c r="Y91" s="985"/>
      <c r="Z91" s="971" t="s">
        <v>508</v>
      </c>
      <c r="AA91" s="972"/>
      <c r="AB91" s="972"/>
      <c r="AC91" s="972"/>
      <c r="AD91" s="972"/>
      <c r="AE91" s="972"/>
      <c r="AF91" s="972"/>
      <c r="AG91" s="972"/>
      <c r="AH91" s="973"/>
      <c r="AI91" s="989" t="s">
        <v>509</v>
      </c>
      <c r="AJ91" s="989"/>
      <c r="AK91" s="989"/>
      <c r="AL91" s="989"/>
      <c r="AM91" s="989"/>
      <c r="AN91" s="989"/>
      <c r="AO91" s="989"/>
      <c r="AP91" s="989"/>
      <c r="AQ91" s="990"/>
    </row>
    <row r="92" spans="1:43" s="143" customFormat="1" ht="12" customHeight="1">
      <c r="A92" s="974"/>
      <c r="B92" s="975"/>
      <c r="C92" s="975"/>
      <c r="D92" s="976"/>
      <c r="E92" s="974"/>
      <c r="F92" s="975"/>
      <c r="G92" s="975"/>
      <c r="H92" s="975"/>
      <c r="I92" s="975"/>
      <c r="J92" s="975"/>
      <c r="K92" s="975"/>
      <c r="L92" s="975"/>
      <c r="M92" s="976"/>
      <c r="N92" s="974"/>
      <c r="O92" s="975"/>
      <c r="P92" s="975"/>
      <c r="Q92" s="976"/>
      <c r="R92" s="980"/>
      <c r="S92" s="981"/>
      <c r="T92" s="981"/>
      <c r="U92" s="982"/>
      <c r="V92" s="986"/>
      <c r="W92" s="987"/>
      <c r="X92" s="987"/>
      <c r="Y92" s="988"/>
      <c r="Z92" s="974"/>
      <c r="AA92" s="975"/>
      <c r="AB92" s="975"/>
      <c r="AC92" s="975"/>
      <c r="AD92" s="975"/>
      <c r="AE92" s="975"/>
      <c r="AF92" s="975"/>
      <c r="AG92" s="975"/>
      <c r="AH92" s="976"/>
      <c r="AI92" s="991" t="s">
        <v>510</v>
      </c>
      <c r="AJ92" s="991"/>
      <c r="AK92" s="991"/>
      <c r="AL92" s="991"/>
      <c r="AM92" s="991"/>
      <c r="AN92" s="991"/>
      <c r="AO92" s="991"/>
      <c r="AP92" s="991"/>
      <c r="AQ92" s="992"/>
    </row>
    <row r="93" spans="1:43" s="143" customFormat="1" ht="10.5" customHeight="1">
      <c r="A93" s="993" t="s">
        <v>511</v>
      </c>
      <c r="B93" s="994"/>
      <c r="C93" s="994"/>
      <c r="D93" s="995"/>
      <c r="E93" s="993" t="s">
        <v>512</v>
      </c>
      <c r="F93" s="994"/>
      <c r="G93" s="994"/>
      <c r="H93" s="994"/>
      <c r="I93" s="994"/>
      <c r="J93" s="994"/>
      <c r="K93" s="994"/>
      <c r="L93" s="994"/>
      <c r="M93" s="995"/>
      <c r="N93" s="993" t="s">
        <v>357</v>
      </c>
      <c r="O93" s="994"/>
      <c r="P93" s="994"/>
      <c r="Q93" s="995"/>
      <c r="R93" s="993" t="s">
        <v>356</v>
      </c>
      <c r="S93" s="994"/>
      <c r="T93" s="994"/>
      <c r="U93" s="995"/>
      <c r="V93" s="999" t="s">
        <v>513</v>
      </c>
      <c r="W93" s="1000"/>
      <c r="X93" s="1000"/>
      <c r="Y93" s="1001"/>
      <c r="Z93" s="993" t="s">
        <v>514</v>
      </c>
      <c r="AA93" s="994"/>
      <c r="AB93" s="994"/>
      <c r="AC93" s="994"/>
      <c r="AD93" s="994"/>
      <c r="AE93" s="994"/>
      <c r="AF93" s="994"/>
      <c r="AG93" s="994"/>
      <c r="AH93" s="995"/>
      <c r="AI93" s="1005" t="s">
        <v>515</v>
      </c>
      <c r="AJ93" s="1005"/>
      <c r="AK93" s="1005"/>
      <c r="AL93" s="1005"/>
      <c r="AM93" s="1005"/>
      <c r="AN93" s="1005"/>
      <c r="AO93" s="1005"/>
      <c r="AP93" s="1005"/>
      <c r="AQ93" s="1006"/>
    </row>
    <row r="94" spans="1:43" s="133" customFormat="1" ht="10.5" customHeight="1">
      <c r="A94" s="996"/>
      <c r="B94" s="997"/>
      <c r="C94" s="997"/>
      <c r="D94" s="998"/>
      <c r="E94" s="996"/>
      <c r="F94" s="997"/>
      <c r="G94" s="997"/>
      <c r="H94" s="997"/>
      <c r="I94" s="997"/>
      <c r="J94" s="997"/>
      <c r="K94" s="997"/>
      <c r="L94" s="997"/>
      <c r="M94" s="998"/>
      <c r="N94" s="996"/>
      <c r="O94" s="997"/>
      <c r="P94" s="997"/>
      <c r="Q94" s="998"/>
      <c r="R94" s="996"/>
      <c r="S94" s="997"/>
      <c r="T94" s="997"/>
      <c r="U94" s="998"/>
      <c r="V94" s="1002"/>
      <c r="W94" s="1003"/>
      <c r="X94" s="1003"/>
      <c r="Y94" s="1004"/>
      <c r="Z94" s="996"/>
      <c r="AA94" s="997"/>
      <c r="AB94" s="997"/>
      <c r="AC94" s="997"/>
      <c r="AD94" s="997"/>
      <c r="AE94" s="997"/>
      <c r="AF94" s="997"/>
      <c r="AG94" s="997"/>
      <c r="AH94" s="998"/>
      <c r="AI94" s="1022" t="s">
        <v>516</v>
      </c>
      <c r="AJ94" s="1022"/>
      <c r="AK94" s="1022"/>
      <c r="AL94" s="1022"/>
      <c r="AM94" s="1022"/>
      <c r="AN94" s="1022"/>
      <c r="AO94" s="1022"/>
      <c r="AP94" s="1022"/>
      <c r="AQ94" s="1023"/>
    </row>
    <row r="95" spans="1:43" ht="12" customHeight="1">
      <c r="A95" s="1024" t="str">
        <f>IF(Application!B117="","",Application!B117)</f>
        <v/>
      </c>
      <c r="B95" s="1025"/>
      <c r="C95" s="1025"/>
      <c r="D95" s="1026"/>
      <c r="E95" s="1024" t="str">
        <f>IF(Application!D117="","なし",Application!D117)</f>
        <v>なし</v>
      </c>
      <c r="F95" s="1025"/>
      <c r="G95" s="1025"/>
      <c r="H95" s="1025"/>
      <c r="I95" s="1025"/>
      <c r="J95" s="1025"/>
      <c r="K95" s="1025"/>
      <c r="L95" s="1025"/>
      <c r="M95" s="1026"/>
      <c r="N95" s="1027" t="str">
        <f>IF(Application!F117="","",Application!F117)</f>
        <v/>
      </c>
      <c r="O95" s="1028"/>
      <c r="P95" s="1028"/>
      <c r="Q95" s="1029"/>
      <c r="R95" s="1024" t="str">
        <f>IF(Application!H117="","",Application!H117)</f>
        <v/>
      </c>
      <c r="S95" s="1025"/>
      <c r="T95" s="1025"/>
      <c r="U95" s="1026"/>
      <c r="V95" s="152" t="str">
        <f>IF(Application!K117="","",Application!K117)</f>
        <v>□</v>
      </c>
      <c r="W95" s="157" t="s">
        <v>371</v>
      </c>
      <c r="X95" s="152" t="str">
        <f>IF(Application!M117="","",Application!M117)</f>
        <v>□</v>
      </c>
      <c r="Y95" s="157" t="s">
        <v>372</v>
      </c>
      <c r="Z95" s="1024" t="str">
        <f>IF(Application!O117="","",Application!O117)</f>
        <v/>
      </c>
      <c r="AA95" s="1025"/>
      <c r="AB95" s="1025"/>
      <c r="AC95" s="1025"/>
      <c r="AD95" s="1025"/>
      <c r="AE95" s="1025"/>
      <c r="AF95" s="1025"/>
      <c r="AG95" s="1025"/>
      <c r="AH95" s="1026"/>
      <c r="AI95" s="1025" t="str">
        <f>IF(Application!U117="","",Application!U117)</f>
        <v/>
      </c>
      <c r="AJ95" s="1025"/>
      <c r="AK95" s="1025"/>
      <c r="AL95" s="1025"/>
      <c r="AM95" s="1025"/>
      <c r="AN95" s="1025"/>
      <c r="AO95" s="1025"/>
      <c r="AP95" s="1025"/>
      <c r="AQ95" s="1026"/>
    </row>
    <row r="96" spans="1:43" ht="12.75" customHeight="1">
      <c r="A96" s="1010"/>
      <c r="B96" s="1011"/>
      <c r="C96" s="1011"/>
      <c r="D96" s="1012"/>
      <c r="E96" s="1010"/>
      <c r="F96" s="1011"/>
      <c r="G96" s="1011"/>
      <c r="H96" s="1011"/>
      <c r="I96" s="1011"/>
      <c r="J96" s="1011"/>
      <c r="K96" s="1011"/>
      <c r="L96" s="1011"/>
      <c r="M96" s="1012"/>
      <c r="N96" s="1016"/>
      <c r="O96" s="1017"/>
      <c r="P96" s="1017"/>
      <c r="Q96" s="1018"/>
      <c r="R96" s="1010"/>
      <c r="S96" s="1011"/>
      <c r="T96" s="1011"/>
      <c r="U96" s="1012"/>
      <c r="V96" s="1019" t="s">
        <v>517</v>
      </c>
      <c r="W96" s="1020"/>
      <c r="X96" s="1020"/>
      <c r="Y96" s="1021"/>
      <c r="Z96" s="1010"/>
      <c r="AA96" s="1011"/>
      <c r="AB96" s="1011"/>
      <c r="AC96" s="1011"/>
      <c r="AD96" s="1011"/>
      <c r="AE96" s="1011"/>
      <c r="AF96" s="1011"/>
      <c r="AG96" s="1011"/>
      <c r="AH96" s="1012"/>
      <c r="AI96" s="1011"/>
      <c r="AJ96" s="1011"/>
      <c r="AK96" s="1011"/>
      <c r="AL96" s="1011"/>
      <c r="AM96" s="1011"/>
      <c r="AN96" s="1011"/>
      <c r="AO96" s="1011"/>
      <c r="AP96" s="1011"/>
      <c r="AQ96" s="1012"/>
    </row>
    <row r="97" spans="1:43" ht="12" customHeight="1">
      <c r="A97" s="1007" t="str">
        <f>IF(Application!B118="","",Application!B118)</f>
        <v/>
      </c>
      <c r="B97" s="1008"/>
      <c r="C97" s="1008"/>
      <c r="D97" s="1009"/>
      <c r="E97" s="1007" t="str">
        <f>IF(Application!D118="","",Application!D118)</f>
        <v/>
      </c>
      <c r="F97" s="1008"/>
      <c r="G97" s="1008"/>
      <c r="H97" s="1008"/>
      <c r="I97" s="1008"/>
      <c r="J97" s="1008"/>
      <c r="K97" s="1008"/>
      <c r="L97" s="1008"/>
      <c r="M97" s="1009"/>
      <c r="N97" s="1013" t="str">
        <f>IF(Application!F118="","",Application!F118)</f>
        <v/>
      </c>
      <c r="O97" s="1014"/>
      <c r="P97" s="1014"/>
      <c r="Q97" s="1015"/>
      <c r="R97" s="1007" t="str">
        <f>IF(Application!H118="","",Application!H118)</f>
        <v/>
      </c>
      <c r="S97" s="1008"/>
      <c r="T97" s="1008"/>
      <c r="U97" s="1009"/>
      <c r="V97" s="152" t="str">
        <f>IF(Application!K118="","",Application!K118)</f>
        <v>□</v>
      </c>
      <c r="W97" s="157" t="s">
        <v>371</v>
      </c>
      <c r="X97" s="152" t="str">
        <f>IF(Application!M118="","",Application!M118)</f>
        <v>□</v>
      </c>
      <c r="Y97" s="157" t="s">
        <v>372</v>
      </c>
      <c r="Z97" s="1007" t="str">
        <f>IF(Application!O118="","",Application!O118)</f>
        <v/>
      </c>
      <c r="AA97" s="1008"/>
      <c r="AB97" s="1008"/>
      <c r="AC97" s="1008"/>
      <c r="AD97" s="1008"/>
      <c r="AE97" s="1008"/>
      <c r="AF97" s="1008"/>
      <c r="AG97" s="1008"/>
      <c r="AH97" s="1009"/>
      <c r="AI97" s="1008" t="str">
        <f>IF(Application!U118="","",Application!U118)</f>
        <v/>
      </c>
      <c r="AJ97" s="1008"/>
      <c r="AK97" s="1008"/>
      <c r="AL97" s="1008"/>
      <c r="AM97" s="1008"/>
      <c r="AN97" s="1008"/>
      <c r="AO97" s="1008"/>
      <c r="AP97" s="1008"/>
      <c r="AQ97" s="1009"/>
    </row>
    <row r="98" spans="1:43" ht="12.75" customHeight="1">
      <c r="A98" s="1010"/>
      <c r="B98" s="1011"/>
      <c r="C98" s="1011"/>
      <c r="D98" s="1012"/>
      <c r="E98" s="1010"/>
      <c r="F98" s="1011"/>
      <c r="G98" s="1011"/>
      <c r="H98" s="1011"/>
      <c r="I98" s="1011"/>
      <c r="J98" s="1011"/>
      <c r="K98" s="1011"/>
      <c r="L98" s="1011"/>
      <c r="M98" s="1012"/>
      <c r="N98" s="1016"/>
      <c r="O98" s="1017"/>
      <c r="P98" s="1017"/>
      <c r="Q98" s="1018"/>
      <c r="R98" s="1010"/>
      <c r="S98" s="1011"/>
      <c r="T98" s="1011"/>
      <c r="U98" s="1012"/>
      <c r="V98" s="1019" t="s">
        <v>517</v>
      </c>
      <c r="W98" s="1020"/>
      <c r="X98" s="1020"/>
      <c r="Y98" s="1021"/>
      <c r="Z98" s="1010"/>
      <c r="AA98" s="1011"/>
      <c r="AB98" s="1011"/>
      <c r="AC98" s="1011"/>
      <c r="AD98" s="1011"/>
      <c r="AE98" s="1011"/>
      <c r="AF98" s="1011"/>
      <c r="AG98" s="1011"/>
      <c r="AH98" s="1012"/>
      <c r="AI98" s="1011"/>
      <c r="AJ98" s="1011"/>
      <c r="AK98" s="1011"/>
      <c r="AL98" s="1011"/>
      <c r="AM98" s="1011"/>
      <c r="AN98" s="1011"/>
      <c r="AO98" s="1011"/>
      <c r="AP98" s="1011"/>
      <c r="AQ98" s="1012"/>
    </row>
    <row r="99" spans="1:43" ht="12" customHeight="1">
      <c r="A99" s="1007" t="str">
        <f>IF(Application!B119="","",Application!B119)</f>
        <v/>
      </c>
      <c r="B99" s="1008"/>
      <c r="C99" s="1008"/>
      <c r="D99" s="1009"/>
      <c r="E99" s="1007" t="str">
        <f>IF(Application!D119="","",Application!D119)</f>
        <v/>
      </c>
      <c r="F99" s="1008"/>
      <c r="G99" s="1008"/>
      <c r="H99" s="1008"/>
      <c r="I99" s="1008"/>
      <c r="J99" s="1008"/>
      <c r="K99" s="1008"/>
      <c r="L99" s="1008"/>
      <c r="M99" s="1009"/>
      <c r="N99" s="1013" t="str">
        <f>IF(Application!F119="","",Application!F119)</f>
        <v/>
      </c>
      <c r="O99" s="1014"/>
      <c r="P99" s="1014"/>
      <c r="Q99" s="1015"/>
      <c r="R99" s="1007" t="str">
        <f>IF(Application!H119="","",Application!H119)</f>
        <v/>
      </c>
      <c r="S99" s="1008"/>
      <c r="T99" s="1008"/>
      <c r="U99" s="1009"/>
      <c r="V99" s="152" t="str">
        <f>IF(Application!K119="","",Application!K119)</f>
        <v>□</v>
      </c>
      <c r="W99" s="157" t="s">
        <v>371</v>
      </c>
      <c r="X99" s="152" t="str">
        <f>IF(Application!M119="","",Application!M119)</f>
        <v>□</v>
      </c>
      <c r="Y99" s="157" t="s">
        <v>372</v>
      </c>
      <c r="Z99" s="1007" t="str">
        <f>IF(Application!O119="","",Application!O119)</f>
        <v/>
      </c>
      <c r="AA99" s="1008"/>
      <c r="AB99" s="1008"/>
      <c r="AC99" s="1008"/>
      <c r="AD99" s="1008"/>
      <c r="AE99" s="1008"/>
      <c r="AF99" s="1008"/>
      <c r="AG99" s="1008"/>
      <c r="AH99" s="1009"/>
      <c r="AI99" s="1008" t="str">
        <f>IF(Application!U119="","",Application!U119)</f>
        <v/>
      </c>
      <c r="AJ99" s="1008"/>
      <c r="AK99" s="1008"/>
      <c r="AL99" s="1008"/>
      <c r="AM99" s="1008"/>
      <c r="AN99" s="1008"/>
      <c r="AO99" s="1008"/>
      <c r="AP99" s="1008"/>
      <c r="AQ99" s="1009"/>
    </row>
    <row r="100" spans="1:43" ht="12.75" customHeight="1">
      <c r="A100" s="1010"/>
      <c r="B100" s="1011"/>
      <c r="C100" s="1011"/>
      <c r="D100" s="1012"/>
      <c r="E100" s="1010"/>
      <c r="F100" s="1011"/>
      <c r="G100" s="1011"/>
      <c r="H100" s="1011"/>
      <c r="I100" s="1011"/>
      <c r="J100" s="1011"/>
      <c r="K100" s="1011"/>
      <c r="L100" s="1011"/>
      <c r="M100" s="1012"/>
      <c r="N100" s="1016"/>
      <c r="O100" s="1017"/>
      <c r="P100" s="1017"/>
      <c r="Q100" s="1018"/>
      <c r="R100" s="1010"/>
      <c r="S100" s="1011"/>
      <c r="T100" s="1011"/>
      <c r="U100" s="1012"/>
      <c r="V100" s="1019" t="s">
        <v>517</v>
      </c>
      <c r="W100" s="1020"/>
      <c r="X100" s="1020"/>
      <c r="Y100" s="1021"/>
      <c r="Z100" s="1010"/>
      <c r="AA100" s="1011"/>
      <c r="AB100" s="1011"/>
      <c r="AC100" s="1011"/>
      <c r="AD100" s="1011"/>
      <c r="AE100" s="1011"/>
      <c r="AF100" s="1011"/>
      <c r="AG100" s="1011"/>
      <c r="AH100" s="1012"/>
      <c r="AI100" s="1011"/>
      <c r="AJ100" s="1011"/>
      <c r="AK100" s="1011"/>
      <c r="AL100" s="1011"/>
      <c r="AM100" s="1011"/>
      <c r="AN100" s="1011"/>
      <c r="AO100" s="1011"/>
      <c r="AP100" s="1011"/>
      <c r="AQ100" s="1012"/>
    </row>
    <row r="101" spans="1:43" ht="12" customHeight="1">
      <c r="A101" s="1007" t="str">
        <f>IF(Application!B120="","",Application!B120)</f>
        <v/>
      </c>
      <c r="B101" s="1008"/>
      <c r="C101" s="1008"/>
      <c r="D101" s="1009"/>
      <c r="E101" s="1007" t="str">
        <f>IF(Application!D120="","",Application!D120)</f>
        <v/>
      </c>
      <c r="F101" s="1008"/>
      <c r="G101" s="1008"/>
      <c r="H101" s="1008"/>
      <c r="I101" s="1008"/>
      <c r="J101" s="1008"/>
      <c r="K101" s="1008"/>
      <c r="L101" s="1008"/>
      <c r="M101" s="1009"/>
      <c r="N101" s="1013" t="str">
        <f>IF(Application!F120="","",Application!F120)</f>
        <v/>
      </c>
      <c r="O101" s="1014"/>
      <c r="P101" s="1014"/>
      <c r="Q101" s="1015"/>
      <c r="R101" s="1007" t="str">
        <f>IF(Application!H120="","",Application!H120)</f>
        <v/>
      </c>
      <c r="S101" s="1008"/>
      <c r="T101" s="1008"/>
      <c r="U101" s="1009"/>
      <c r="V101" s="152" t="str">
        <f>IF(Application!K120="","",Application!K120)</f>
        <v>□</v>
      </c>
      <c r="W101" s="157" t="s">
        <v>371</v>
      </c>
      <c r="X101" s="152" t="str">
        <f>IF(Application!M120="","",Application!M120)</f>
        <v>□</v>
      </c>
      <c r="Y101" s="157" t="s">
        <v>372</v>
      </c>
      <c r="Z101" s="1007" t="str">
        <f>IF(Application!O120="","",Application!O120)</f>
        <v/>
      </c>
      <c r="AA101" s="1008"/>
      <c r="AB101" s="1008"/>
      <c r="AC101" s="1008"/>
      <c r="AD101" s="1008"/>
      <c r="AE101" s="1008"/>
      <c r="AF101" s="1008"/>
      <c r="AG101" s="1008"/>
      <c r="AH101" s="1009"/>
      <c r="AI101" s="1008" t="str">
        <f>IF(Application!U120="","",Application!U120)</f>
        <v/>
      </c>
      <c r="AJ101" s="1008"/>
      <c r="AK101" s="1008"/>
      <c r="AL101" s="1008"/>
      <c r="AM101" s="1008"/>
      <c r="AN101" s="1008"/>
      <c r="AO101" s="1008"/>
      <c r="AP101" s="1008"/>
      <c r="AQ101" s="1009"/>
    </row>
    <row r="102" spans="1:43" ht="12.75" customHeight="1">
      <c r="A102" s="1037"/>
      <c r="B102" s="957"/>
      <c r="C102" s="957"/>
      <c r="D102" s="1038"/>
      <c r="E102" s="1037"/>
      <c r="F102" s="957"/>
      <c r="G102" s="957"/>
      <c r="H102" s="957"/>
      <c r="I102" s="957"/>
      <c r="J102" s="957"/>
      <c r="K102" s="957"/>
      <c r="L102" s="957"/>
      <c r="M102" s="1038"/>
      <c r="N102" s="1039"/>
      <c r="O102" s="1040"/>
      <c r="P102" s="1040"/>
      <c r="Q102" s="1041"/>
      <c r="R102" s="1037"/>
      <c r="S102" s="957"/>
      <c r="T102" s="957"/>
      <c r="U102" s="1038"/>
      <c r="V102" s="1042" t="s">
        <v>517</v>
      </c>
      <c r="W102" s="1043"/>
      <c r="X102" s="1043"/>
      <c r="Y102" s="1044"/>
      <c r="Z102" s="1037"/>
      <c r="AA102" s="957"/>
      <c r="AB102" s="957"/>
      <c r="AC102" s="957"/>
      <c r="AD102" s="957"/>
      <c r="AE102" s="957"/>
      <c r="AF102" s="957"/>
      <c r="AG102" s="957"/>
      <c r="AH102" s="1038"/>
      <c r="AI102" s="957"/>
      <c r="AJ102" s="957"/>
      <c r="AK102" s="957"/>
      <c r="AL102" s="957"/>
      <c r="AM102" s="957"/>
      <c r="AN102" s="957"/>
      <c r="AO102" s="957"/>
      <c r="AP102" s="957"/>
      <c r="AQ102" s="1038"/>
    </row>
    <row r="103" spans="1:43" ht="20.100000000000001" customHeight="1">
      <c r="A103" s="134"/>
      <c r="B103" s="248" t="s">
        <v>518</v>
      </c>
      <c r="C103" s="1030" t="s">
        <v>773</v>
      </c>
      <c r="D103" s="1031"/>
      <c r="E103" s="1031"/>
      <c r="F103" s="1031"/>
      <c r="G103" s="1031"/>
      <c r="H103" s="1031"/>
      <c r="I103" s="1031"/>
      <c r="J103" s="1031"/>
      <c r="K103" s="1031"/>
      <c r="L103" s="1031"/>
      <c r="M103" s="1031"/>
      <c r="N103" s="1031"/>
      <c r="O103" s="1031"/>
      <c r="P103" s="1031"/>
      <c r="Q103" s="1031"/>
      <c r="R103" s="1031"/>
      <c r="S103" s="1031"/>
      <c r="T103" s="1031"/>
      <c r="U103" s="1031"/>
      <c r="V103" s="1031"/>
      <c r="W103" s="1031"/>
      <c r="X103" s="1031"/>
      <c r="Y103" s="1031"/>
      <c r="Z103" s="1031"/>
      <c r="AA103" s="1031"/>
      <c r="AB103" s="1031"/>
      <c r="AC103" s="1031"/>
      <c r="AD103" s="1031"/>
      <c r="AE103" s="1031"/>
      <c r="AF103" s="1031"/>
      <c r="AG103" s="1031"/>
      <c r="AH103" s="1031"/>
      <c r="AI103" s="1031"/>
      <c r="AJ103" s="1031"/>
      <c r="AK103" s="1031"/>
      <c r="AL103" s="1031"/>
      <c r="AM103" s="1031"/>
      <c r="AN103" s="1031"/>
      <c r="AO103" s="1031"/>
      <c r="AP103" s="1031"/>
      <c r="AQ103" s="1032"/>
    </row>
    <row r="104" spans="1:43" ht="20.100000000000001" customHeight="1">
      <c r="A104" s="249"/>
      <c r="B104" s="250"/>
      <c r="C104" s="1033"/>
      <c r="D104" s="1033"/>
      <c r="E104" s="1033"/>
      <c r="F104" s="1033"/>
      <c r="G104" s="1033"/>
      <c r="H104" s="1033"/>
      <c r="I104" s="1033"/>
      <c r="J104" s="1033"/>
      <c r="K104" s="1033"/>
      <c r="L104" s="1033"/>
      <c r="M104" s="1033"/>
      <c r="N104" s="1033"/>
      <c r="O104" s="1033"/>
      <c r="P104" s="1033"/>
      <c r="Q104" s="1033"/>
      <c r="R104" s="1033"/>
      <c r="S104" s="1033"/>
      <c r="T104" s="1033"/>
      <c r="U104" s="1033"/>
      <c r="V104" s="1033"/>
      <c r="W104" s="1033"/>
      <c r="X104" s="1033"/>
      <c r="Y104" s="1033"/>
      <c r="Z104" s="1033"/>
      <c r="AA104" s="1033"/>
      <c r="AB104" s="1033"/>
      <c r="AC104" s="1033"/>
      <c r="AD104" s="1033"/>
      <c r="AE104" s="1033"/>
      <c r="AF104" s="1033"/>
      <c r="AG104" s="1033"/>
      <c r="AH104" s="1033"/>
      <c r="AI104" s="1033"/>
      <c r="AJ104" s="1033"/>
      <c r="AK104" s="1033"/>
      <c r="AL104" s="1033"/>
      <c r="AM104" s="1033"/>
      <c r="AN104" s="1033"/>
      <c r="AO104" s="1033"/>
      <c r="AP104" s="1033"/>
      <c r="AQ104" s="1034"/>
    </row>
    <row r="105" spans="1:43" ht="20.100000000000001" customHeight="1">
      <c r="A105" s="251"/>
      <c r="B105" s="252"/>
      <c r="C105" s="1035"/>
      <c r="D105" s="1035"/>
      <c r="E105" s="1035"/>
      <c r="F105" s="1035"/>
      <c r="G105" s="1035"/>
      <c r="H105" s="1035"/>
      <c r="I105" s="1035"/>
      <c r="J105" s="1035"/>
      <c r="K105" s="1035"/>
      <c r="L105" s="1035"/>
      <c r="M105" s="1035"/>
      <c r="N105" s="1035"/>
      <c r="O105" s="1035"/>
      <c r="P105" s="1035"/>
      <c r="Q105" s="1035"/>
      <c r="R105" s="1035"/>
      <c r="S105" s="1035"/>
      <c r="T105" s="1035"/>
      <c r="U105" s="1035"/>
      <c r="V105" s="1035"/>
      <c r="W105" s="1035"/>
      <c r="X105" s="1035"/>
      <c r="Y105" s="1035"/>
      <c r="Z105" s="1035"/>
      <c r="AA105" s="1035"/>
      <c r="AB105" s="1035"/>
      <c r="AC105" s="1035"/>
      <c r="AD105" s="1035"/>
      <c r="AE105" s="1035"/>
      <c r="AF105" s="1035"/>
      <c r="AG105" s="1035"/>
      <c r="AH105" s="1035"/>
      <c r="AI105" s="1035"/>
      <c r="AJ105" s="1035"/>
      <c r="AK105" s="1035"/>
      <c r="AL105" s="1035"/>
      <c r="AM105" s="1035"/>
      <c r="AN105" s="1035"/>
      <c r="AO105" s="1035"/>
      <c r="AP105" s="1035"/>
      <c r="AQ105" s="1036"/>
    </row>
    <row r="106" spans="1:43" ht="13.5">
      <c r="A106" s="241" t="s">
        <v>775</v>
      </c>
      <c r="R106" s="133"/>
      <c r="V106" s="253"/>
      <c r="W106" s="253"/>
      <c r="X106" s="253"/>
      <c r="Y106" s="253"/>
    </row>
    <row r="107" spans="1:43" ht="13.5">
      <c r="A107" s="133" t="s">
        <v>774</v>
      </c>
      <c r="R107" s="133"/>
      <c r="V107" s="253"/>
      <c r="W107" s="253"/>
      <c r="X107" s="253"/>
      <c r="Y107" s="253"/>
    </row>
    <row r="108" spans="1:43" ht="13.5">
      <c r="A108" s="241" t="s">
        <v>776</v>
      </c>
      <c r="R108" s="133"/>
      <c r="V108" s="253"/>
      <c r="W108" s="253"/>
      <c r="X108" s="253"/>
      <c r="Y108" s="253"/>
    </row>
    <row r="109" spans="1:43" ht="13.5">
      <c r="A109" s="133" t="s">
        <v>777</v>
      </c>
      <c r="R109" s="133"/>
      <c r="V109" s="253"/>
      <c r="W109" s="253"/>
      <c r="X109" s="253"/>
      <c r="Y109" s="253"/>
    </row>
  </sheetData>
  <sheetProtection algorithmName="SHA-512" hashValue="qhG+A85jVKSDU8u1jGPvySulPYFtRvuYJ9m5kpjam87wK2inDt68QyFe8hQlJmj557DhEBmJgpVAnIrY0qAIgg==" saltValue="6JNoBWagq39bpjOZeG/ICA==" spinCount="100000" sheet="1" formatCells="0" selectLockedCells="1"/>
  <protectedRanges>
    <protectedRange sqref="J17:R18 G18:I18 G17:H17" name="範囲2_1_1_1_1_1_1_1_1_1_1_1_1_1_1_1_1_1_1_1"/>
    <protectedRange sqref="J17:R18 G18:I18 G17:H17" name="範囲1_1_1_1_1_1_1_1_1_1_1_1_1_1_1_1_1_1_1_1"/>
  </protectedRanges>
  <mergeCells count="127">
    <mergeCell ref="C103:AQ105"/>
    <mergeCell ref="A101:D102"/>
    <mergeCell ref="E101:M102"/>
    <mergeCell ref="N101:Q102"/>
    <mergeCell ref="R101:U102"/>
    <mergeCell ref="Z101:AH102"/>
    <mergeCell ref="AI101:AQ102"/>
    <mergeCell ref="V102:Y102"/>
    <mergeCell ref="A99:D100"/>
    <mergeCell ref="E99:M100"/>
    <mergeCell ref="N99:Q100"/>
    <mergeCell ref="R99:U100"/>
    <mergeCell ref="Z99:AH100"/>
    <mergeCell ref="AI99:AQ100"/>
    <mergeCell ref="V100:Y100"/>
    <mergeCell ref="A93:D94"/>
    <mergeCell ref="E93:M94"/>
    <mergeCell ref="N93:Q94"/>
    <mergeCell ref="R93:U94"/>
    <mergeCell ref="V93:Y94"/>
    <mergeCell ref="Z93:AH94"/>
    <mergeCell ref="AI93:AQ93"/>
    <mergeCell ref="A97:D98"/>
    <mergeCell ref="E97:M98"/>
    <mergeCell ref="N97:Q98"/>
    <mergeCell ref="R97:U98"/>
    <mergeCell ref="Z97:AH98"/>
    <mergeCell ref="AI97:AQ98"/>
    <mergeCell ref="V98:Y98"/>
    <mergeCell ref="AI94:AQ94"/>
    <mergeCell ref="A95:D96"/>
    <mergeCell ref="E95:M96"/>
    <mergeCell ref="N95:Q96"/>
    <mergeCell ref="R95:U96"/>
    <mergeCell ref="Z95:AH96"/>
    <mergeCell ref="AI95:AQ96"/>
    <mergeCell ref="V96:Y96"/>
    <mergeCell ref="D90:X90"/>
    <mergeCell ref="A91:D92"/>
    <mergeCell ref="E91:M92"/>
    <mergeCell ref="N91:Q92"/>
    <mergeCell ref="R91:U92"/>
    <mergeCell ref="V91:Y92"/>
    <mergeCell ref="Q83:S84"/>
    <mergeCell ref="AE83:AG84"/>
    <mergeCell ref="AH83:AI83"/>
    <mergeCell ref="Z91:AH92"/>
    <mergeCell ref="AI91:AQ91"/>
    <mergeCell ref="AI92:AQ92"/>
    <mergeCell ref="AN83:AO84"/>
    <mergeCell ref="AH84:AI84"/>
    <mergeCell ref="AL84:AM84"/>
    <mergeCell ref="AN67:AO68"/>
    <mergeCell ref="T68:U68"/>
    <mergeCell ref="X68:Y68"/>
    <mergeCell ref="AH68:AI68"/>
    <mergeCell ref="AL68:AM68"/>
    <mergeCell ref="J78:AK79"/>
    <mergeCell ref="Z67:AA68"/>
    <mergeCell ref="AC67:AD67"/>
    <mergeCell ref="AE67:AG68"/>
    <mergeCell ref="AH67:AI67"/>
    <mergeCell ref="AJ67:AK68"/>
    <mergeCell ref="AL67:AM67"/>
    <mergeCell ref="S73:U74"/>
    <mergeCell ref="AK73:AM74"/>
    <mergeCell ref="H58:T59"/>
    <mergeCell ref="J61:V62"/>
    <mergeCell ref="E67:G68"/>
    <mergeCell ref="Q67:S68"/>
    <mergeCell ref="T67:U67"/>
    <mergeCell ref="V67:W68"/>
    <mergeCell ref="X67:Y67"/>
    <mergeCell ref="AJ83:AK84"/>
    <mergeCell ref="AL83:AM83"/>
    <mergeCell ref="AC44:AP44"/>
    <mergeCell ref="C48:I48"/>
    <mergeCell ref="M50:AC50"/>
    <mergeCell ref="AH50:AQ50"/>
    <mergeCell ref="H55:K56"/>
    <mergeCell ref="L55:M55"/>
    <mergeCell ref="N55:O56"/>
    <mergeCell ref="P55:Q55"/>
    <mergeCell ref="R55:S56"/>
    <mergeCell ref="AC55:AP56"/>
    <mergeCell ref="L56:M56"/>
    <mergeCell ref="P56:Q56"/>
    <mergeCell ref="I29:AP30"/>
    <mergeCell ref="I32:T33"/>
    <mergeCell ref="AC32:AO33"/>
    <mergeCell ref="I35:T36"/>
    <mergeCell ref="AC35:AF36"/>
    <mergeCell ref="AG35:AH35"/>
    <mergeCell ref="AI35:AJ36"/>
    <mergeCell ref="AK35:AL35"/>
    <mergeCell ref="AM35:AN36"/>
    <mergeCell ref="AG36:AH36"/>
    <mergeCell ref="AK36:AL36"/>
    <mergeCell ref="AN24:AO24"/>
    <mergeCell ref="E26:N27"/>
    <mergeCell ref="X26:AP27"/>
    <mergeCell ref="AM17:AN18"/>
    <mergeCell ref="AO17:AP17"/>
    <mergeCell ref="AG18:AH18"/>
    <mergeCell ref="AK18:AL18"/>
    <mergeCell ref="AO18:AP18"/>
    <mergeCell ref="G20:AP21"/>
    <mergeCell ref="C11:AG12"/>
    <mergeCell ref="C13:AG14"/>
    <mergeCell ref="G17:U18"/>
    <mergeCell ref="AC17:AF18"/>
    <mergeCell ref="AG17:AH17"/>
    <mergeCell ref="AI17:AJ18"/>
    <mergeCell ref="AK17:AL17"/>
    <mergeCell ref="P23:AC24"/>
    <mergeCell ref="E24:F24"/>
    <mergeCell ref="H24:I24"/>
    <mergeCell ref="AK24:AL24"/>
    <mergeCell ref="O1:T3"/>
    <mergeCell ref="V2:X2"/>
    <mergeCell ref="Y2:AD2"/>
    <mergeCell ref="V3:X3"/>
    <mergeCell ref="Y3:AD3"/>
    <mergeCell ref="A5:AQ5"/>
    <mergeCell ref="A6:AQ6"/>
    <mergeCell ref="B8:I8"/>
    <mergeCell ref="B9:I9"/>
  </mergeCells>
  <phoneticPr fontId="52"/>
  <dataValidations count="1">
    <dataValidation type="list" allowBlank="1" showInputMessage="1" showErrorMessage="1" sqref="AK39 AA47 M47 L45 AB43 AK41 L49 AC45 B45 N41 J41 Y53 V43 P43 AK53 AG49 BO51 M53 BB41:BC41 Y41 U45 B49 B47 B39 H39 N39 T39 B41 B53 B43 AD39 AJ45 B51 N51 AA51 AD41:AE41 AK23 AN23 L64 O64 AF58 AI58 AN78 B78 Q81 T81 AA89 B89 V95 X95 V97 X97 V99 X99 V101 X101 H23 E23" xr:uid="{1BF4E2FF-B578-4DAA-B04A-B043488623A5}">
      <formula1>"□,■"</formula1>
    </dataValidation>
  </dataValidations>
  <printOptions horizontalCentered="1"/>
  <pageMargins left="0.39370078740157483" right="0.39370078740157483" top="0.39370078740157483" bottom="0.39370078740157483" header="0" footer="0"/>
  <pageSetup paperSize="9" scale="67" orientation="portrait" horizontalDpi="4294967293" r:id="rId1"/>
  <headerFooter alignWithMargins="0">
    <oddHeader xml:space="preserve">&amp;C
</oddHead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FFD32-19F8-48C0-AC2E-369D15D4CCFB}">
  <sheetPr>
    <pageSetUpPr fitToPage="1"/>
  </sheetPr>
  <dimension ref="A1:AO94"/>
  <sheetViews>
    <sheetView view="pageBreakPreview" zoomScaleNormal="75" zoomScaleSheetLayoutView="100" workbookViewId="0">
      <selection activeCell="G5" sqref="G5:AG6"/>
    </sheetView>
  </sheetViews>
  <sheetFormatPr defaultColWidth="2.625" defaultRowHeight="12" customHeight="1"/>
  <cols>
    <col min="1" max="34" width="3.125" style="131" customWidth="1"/>
    <col min="35" max="16384" width="2.625" style="131"/>
  </cols>
  <sheetData>
    <row r="1" spans="1:34" ht="15" customHeight="1">
      <c r="A1" s="132" t="s">
        <v>519</v>
      </c>
      <c r="Z1" s="131" t="s">
        <v>520</v>
      </c>
    </row>
    <row r="2" spans="1:34" ht="15" customHeight="1">
      <c r="A2" s="133" t="s">
        <v>521</v>
      </c>
      <c r="Z2" s="133" t="s">
        <v>522</v>
      </c>
    </row>
    <row r="3" spans="1:34" ht="2.25" customHeight="1">
      <c r="A3" s="134"/>
      <c r="B3" s="135"/>
      <c r="C3" s="135"/>
      <c r="D3" s="135"/>
      <c r="E3" s="135"/>
      <c r="F3" s="135"/>
      <c r="G3" s="135"/>
      <c r="H3" s="135"/>
      <c r="I3" s="135"/>
      <c r="J3" s="135"/>
      <c r="K3" s="135"/>
      <c r="L3" s="135"/>
      <c r="M3" s="135"/>
      <c r="N3" s="135"/>
      <c r="O3" s="135"/>
      <c r="P3" s="135"/>
      <c r="Q3" s="135"/>
      <c r="R3" s="135"/>
      <c r="S3" s="135"/>
      <c r="T3" s="135"/>
      <c r="U3" s="135"/>
      <c r="V3" s="135"/>
      <c r="W3" s="135"/>
      <c r="X3" s="135"/>
      <c r="Y3" s="135"/>
      <c r="Z3" s="160"/>
      <c r="AA3" s="135"/>
      <c r="AB3" s="135"/>
      <c r="AC3" s="135"/>
      <c r="AD3" s="135"/>
      <c r="AE3" s="135"/>
      <c r="AF3" s="135"/>
      <c r="AG3" s="135"/>
      <c r="AH3" s="136"/>
    </row>
    <row r="4" spans="1:34" ht="14.25" customHeight="1">
      <c r="A4" s="258" t="s">
        <v>734</v>
      </c>
      <c r="B4" s="259"/>
      <c r="C4" s="259"/>
      <c r="D4" s="259"/>
      <c r="E4" s="260" t="s">
        <v>524</v>
      </c>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61"/>
    </row>
    <row r="5" spans="1:34" ht="13.5" customHeight="1">
      <c r="A5" s="258"/>
      <c r="B5" s="259" t="s">
        <v>525</v>
      </c>
      <c r="C5" s="259"/>
      <c r="D5" s="259"/>
      <c r="E5" s="259"/>
      <c r="F5" s="259"/>
      <c r="G5" s="1045" t="str">
        <f>IF('申請人用（認定）１'!V1="","",'申請人用（認定）１'!V1)</f>
        <v>追創日本語学校</v>
      </c>
      <c r="H5" s="1045"/>
      <c r="I5" s="1045"/>
      <c r="J5" s="1045"/>
      <c r="K5" s="1045"/>
      <c r="L5" s="1045"/>
      <c r="M5" s="1045"/>
      <c r="N5" s="1045"/>
      <c r="O5" s="1045"/>
      <c r="P5" s="1045"/>
      <c r="Q5" s="1045"/>
      <c r="R5" s="1045"/>
      <c r="S5" s="1045"/>
      <c r="T5" s="1045"/>
      <c r="U5" s="1045"/>
      <c r="V5" s="1045"/>
      <c r="W5" s="1045"/>
      <c r="X5" s="1045"/>
      <c r="Y5" s="1045"/>
      <c r="Z5" s="1045"/>
      <c r="AA5" s="1045"/>
      <c r="AB5" s="1045"/>
      <c r="AC5" s="1045"/>
      <c r="AD5" s="1045"/>
      <c r="AE5" s="1045"/>
      <c r="AF5" s="1045"/>
      <c r="AG5" s="1045"/>
      <c r="AH5" s="261"/>
    </row>
    <row r="6" spans="1:34" ht="12.75" customHeight="1">
      <c r="A6" s="258"/>
      <c r="B6" s="259"/>
      <c r="C6" s="260" t="s">
        <v>526</v>
      </c>
      <c r="D6" s="259"/>
      <c r="E6" s="259"/>
      <c r="F6" s="259"/>
      <c r="G6" s="1046"/>
      <c r="H6" s="1046"/>
      <c r="I6" s="1046"/>
      <c r="J6" s="1046"/>
      <c r="K6" s="1046"/>
      <c r="L6" s="1046"/>
      <c r="M6" s="1046"/>
      <c r="N6" s="1046"/>
      <c r="O6" s="1046"/>
      <c r="P6" s="1046"/>
      <c r="Q6" s="1046"/>
      <c r="R6" s="1046"/>
      <c r="S6" s="1046"/>
      <c r="T6" s="1046"/>
      <c r="U6" s="1046"/>
      <c r="V6" s="1046"/>
      <c r="W6" s="1046"/>
      <c r="X6" s="1046"/>
      <c r="Y6" s="1046"/>
      <c r="Z6" s="1046"/>
      <c r="AA6" s="1046"/>
      <c r="AB6" s="1046"/>
      <c r="AC6" s="1046"/>
      <c r="AD6" s="1046"/>
      <c r="AE6" s="1046"/>
      <c r="AF6" s="1046"/>
      <c r="AG6" s="1046"/>
      <c r="AH6" s="261"/>
    </row>
    <row r="7" spans="1:34" ht="2.25" customHeight="1">
      <c r="A7" s="258"/>
      <c r="B7" s="259"/>
      <c r="C7" s="260"/>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61"/>
    </row>
    <row r="8" spans="1:34" ht="13.5" customHeight="1">
      <c r="A8" s="258"/>
      <c r="B8" s="259" t="s">
        <v>527</v>
      </c>
      <c r="C8" s="259"/>
      <c r="D8" s="259"/>
      <c r="E8" s="259"/>
      <c r="F8" s="1045" t="str">
        <f>IF('申請人用（認定）１'!I29="","",'申請人用（認定）１'!I29)</f>
        <v>〒169-0073　東京都新宿区百人町2-1-9</v>
      </c>
      <c r="G8" s="1045"/>
      <c r="H8" s="1045"/>
      <c r="I8" s="1045"/>
      <c r="J8" s="1045"/>
      <c r="K8" s="1045"/>
      <c r="L8" s="1045"/>
      <c r="M8" s="1045"/>
      <c r="N8" s="1045"/>
      <c r="O8" s="1045"/>
      <c r="P8" s="1045"/>
      <c r="Q8" s="1045"/>
      <c r="R8" s="1045"/>
      <c r="S8" s="1045"/>
      <c r="T8" s="259" t="s">
        <v>528</v>
      </c>
      <c r="U8" s="259"/>
      <c r="V8" s="259"/>
      <c r="W8" s="259"/>
      <c r="X8" s="259"/>
      <c r="Y8" s="1045" t="str">
        <f>IF('申請人用（認定）１'!I32="","",'申請人用（認定）１'!I32)</f>
        <v>03-3209-6566</v>
      </c>
      <c r="Z8" s="1045"/>
      <c r="AA8" s="1045"/>
      <c r="AB8" s="1045"/>
      <c r="AC8" s="1045"/>
      <c r="AD8" s="1045"/>
      <c r="AE8" s="1045"/>
      <c r="AF8" s="1045"/>
      <c r="AG8" s="1045"/>
      <c r="AH8" s="261"/>
    </row>
    <row r="9" spans="1:34" ht="12.75" customHeight="1">
      <c r="A9" s="262"/>
      <c r="B9" s="263"/>
      <c r="C9" s="260" t="s">
        <v>529</v>
      </c>
      <c r="D9" s="260"/>
      <c r="E9" s="260"/>
      <c r="F9" s="1046"/>
      <c r="G9" s="1046"/>
      <c r="H9" s="1046"/>
      <c r="I9" s="1046"/>
      <c r="J9" s="1046"/>
      <c r="K9" s="1046"/>
      <c r="L9" s="1046"/>
      <c r="M9" s="1046"/>
      <c r="N9" s="1046"/>
      <c r="O9" s="1046"/>
      <c r="P9" s="1046"/>
      <c r="Q9" s="1046"/>
      <c r="R9" s="1046"/>
      <c r="S9" s="1046"/>
      <c r="T9" s="260"/>
      <c r="U9" s="260" t="s">
        <v>390</v>
      </c>
      <c r="V9" s="260"/>
      <c r="W9" s="263"/>
      <c r="X9" s="263"/>
      <c r="Y9" s="1046"/>
      <c r="Z9" s="1046"/>
      <c r="AA9" s="1046"/>
      <c r="AB9" s="1046"/>
      <c r="AC9" s="1046"/>
      <c r="AD9" s="1046"/>
      <c r="AE9" s="1046"/>
      <c r="AF9" s="1046"/>
      <c r="AG9" s="1046"/>
      <c r="AH9" s="264"/>
    </row>
    <row r="10" spans="1:34" ht="2.25" customHeight="1">
      <c r="A10" s="262"/>
      <c r="B10" s="263"/>
      <c r="C10" s="260"/>
      <c r="D10" s="260"/>
      <c r="E10" s="260"/>
      <c r="F10" s="260"/>
      <c r="G10" s="260"/>
      <c r="H10" s="260"/>
      <c r="I10" s="260"/>
      <c r="J10" s="260"/>
      <c r="K10" s="260"/>
      <c r="L10" s="260"/>
      <c r="M10" s="260"/>
      <c r="N10" s="260"/>
      <c r="O10" s="260"/>
      <c r="P10" s="260"/>
      <c r="Q10" s="260"/>
      <c r="R10" s="260"/>
      <c r="S10" s="260"/>
      <c r="T10" s="260"/>
      <c r="U10" s="260"/>
      <c r="V10" s="260"/>
      <c r="W10" s="263"/>
      <c r="X10" s="263"/>
      <c r="Y10" s="263"/>
      <c r="Z10" s="263"/>
      <c r="AA10" s="263"/>
      <c r="AB10" s="263"/>
      <c r="AC10" s="263"/>
      <c r="AD10" s="263"/>
      <c r="AE10" s="263"/>
      <c r="AF10" s="263"/>
      <c r="AG10" s="263"/>
      <c r="AH10" s="264"/>
    </row>
    <row r="11" spans="1:34" s="143" customFormat="1" ht="13.5" customHeight="1">
      <c r="A11" s="265" t="s">
        <v>735</v>
      </c>
      <c r="B11" s="259"/>
      <c r="C11" s="259"/>
      <c r="D11" s="259"/>
      <c r="E11" s="259"/>
      <c r="F11" s="259"/>
      <c r="G11" s="259"/>
      <c r="H11" s="259"/>
      <c r="I11" s="259"/>
      <c r="J11" s="259"/>
      <c r="K11" s="259"/>
      <c r="L11" s="259"/>
      <c r="M11" s="259"/>
      <c r="N11" s="259"/>
      <c r="O11" s="259"/>
      <c r="P11" s="259"/>
      <c r="Q11" s="259"/>
      <c r="R11" s="259"/>
      <c r="S11" s="259"/>
      <c r="T11" s="259"/>
      <c r="U11" s="259"/>
      <c r="V11" s="1045">
        <f>IF(Application!E56="","",Application!E56)</f>
        <v>16</v>
      </c>
      <c r="W11" s="1045"/>
      <c r="X11" s="1045"/>
      <c r="Y11" s="1045"/>
      <c r="Z11" s="266" t="s">
        <v>353</v>
      </c>
      <c r="AA11" s="259"/>
      <c r="AB11" s="259"/>
      <c r="AC11" s="259"/>
      <c r="AD11" s="259"/>
      <c r="AE11" s="259"/>
      <c r="AF11" s="259"/>
      <c r="AG11" s="259"/>
      <c r="AH11" s="261"/>
    </row>
    <row r="12" spans="1:34" s="143" customFormat="1" ht="12.75" customHeight="1">
      <c r="A12" s="258"/>
      <c r="B12" s="260" t="s">
        <v>531</v>
      </c>
      <c r="C12" s="259"/>
      <c r="D12" s="259"/>
      <c r="E12" s="259"/>
      <c r="F12" s="259"/>
      <c r="G12" s="259"/>
      <c r="H12" s="259"/>
      <c r="I12" s="259"/>
      <c r="J12" s="259"/>
      <c r="K12" s="259"/>
      <c r="L12" s="259"/>
      <c r="M12" s="259"/>
      <c r="N12" s="259"/>
      <c r="O12" s="259"/>
      <c r="P12" s="259"/>
      <c r="Q12" s="259"/>
      <c r="R12" s="259"/>
      <c r="S12" s="259"/>
      <c r="T12" s="259"/>
      <c r="U12" s="259"/>
      <c r="V12" s="1046"/>
      <c r="W12" s="1046"/>
      <c r="X12" s="1046"/>
      <c r="Y12" s="1046"/>
      <c r="Z12" s="267" t="s">
        <v>532</v>
      </c>
      <c r="AA12" s="259"/>
      <c r="AB12" s="259"/>
      <c r="AC12" s="259"/>
      <c r="AD12" s="259"/>
      <c r="AE12" s="259"/>
      <c r="AF12" s="259"/>
      <c r="AG12" s="259"/>
      <c r="AH12" s="261"/>
    </row>
    <row r="13" spans="1:34" s="143" customFormat="1" ht="2.25" customHeight="1">
      <c r="A13" s="258"/>
      <c r="B13" s="259"/>
      <c r="C13" s="260"/>
      <c r="D13" s="259"/>
      <c r="E13" s="259"/>
      <c r="F13" s="259"/>
      <c r="G13" s="259"/>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61"/>
    </row>
    <row r="14" spans="1:34" s="143" customFormat="1" ht="13.5" customHeight="1">
      <c r="A14" s="258" t="s">
        <v>736</v>
      </c>
      <c r="B14" s="259"/>
      <c r="C14" s="259"/>
      <c r="D14" s="259"/>
      <c r="E14" s="259"/>
      <c r="F14" s="259"/>
      <c r="G14" s="259"/>
      <c r="H14" s="259"/>
      <c r="I14" s="259"/>
      <c r="J14" s="259"/>
      <c r="K14" s="259"/>
      <c r="L14" s="259"/>
      <c r="M14" s="260" t="s">
        <v>534</v>
      </c>
      <c r="N14" s="259"/>
      <c r="O14" s="259"/>
      <c r="P14" s="259"/>
      <c r="Q14" s="259"/>
      <c r="R14" s="259"/>
      <c r="S14" s="259"/>
      <c r="T14" s="259"/>
      <c r="U14" s="259"/>
      <c r="V14" s="259"/>
      <c r="W14" s="259"/>
      <c r="X14" s="259"/>
      <c r="Y14" s="259"/>
      <c r="Z14" s="259"/>
      <c r="AA14" s="259"/>
      <c r="AB14" s="259"/>
      <c r="AC14" s="259"/>
      <c r="AD14" s="259"/>
      <c r="AE14" s="259"/>
      <c r="AF14" s="259"/>
      <c r="AG14" s="259"/>
      <c r="AH14" s="261"/>
    </row>
    <row r="15" spans="1:34" s="143" customFormat="1" ht="13.5" customHeight="1">
      <c r="A15" s="258"/>
      <c r="B15" s="259" t="s">
        <v>535</v>
      </c>
      <c r="C15" s="259"/>
      <c r="D15" s="259"/>
      <c r="E15" s="259"/>
      <c r="F15" s="259"/>
      <c r="G15" s="259"/>
      <c r="H15" s="268" t="str">
        <f>IF(Application!Q56="卒業","■","□")</f>
        <v>□</v>
      </c>
      <c r="I15" s="259" t="s">
        <v>536</v>
      </c>
      <c r="J15" s="259"/>
      <c r="K15" s="259"/>
      <c r="L15" s="259"/>
      <c r="M15" s="268" t="str">
        <f>IF(Application!Q56="在学中","■","□")</f>
        <v>■</v>
      </c>
      <c r="N15" s="259" t="s">
        <v>537</v>
      </c>
      <c r="O15" s="259"/>
      <c r="P15" s="259"/>
      <c r="Q15" s="259"/>
      <c r="R15" s="268" t="str">
        <f>IF(Application!Q56="休学中","■","□")</f>
        <v>□</v>
      </c>
      <c r="S15" s="259" t="s">
        <v>538</v>
      </c>
      <c r="T15" s="259"/>
      <c r="U15" s="259"/>
      <c r="V15" s="259"/>
      <c r="W15" s="259"/>
      <c r="X15" s="268" t="str">
        <f>IF(Application!Q56="中退","■","□")</f>
        <v>□</v>
      </c>
      <c r="Y15" s="259" t="s">
        <v>539</v>
      </c>
      <c r="Z15" s="259"/>
      <c r="AA15" s="259"/>
      <c r="AB15" s="259"/>
      <c r="AC15" s="259"/>
      <c r="AD15" s="259"/>
      <c r="AE15" s="259"/>
      <c r="AF15" s="259"/>
      <c r="AG15" s="259"/>
      <c r="AH15" s="261"/>
    </row>
    <row r="16" spans="1:34" s="143" customFormat="1" ht="12.75" customHeight="1">
      <c r="A16" s="258"/>
      <c r="B16" s="259"/>
      <c r="C16" s="260" t="s">
        <v>540</v>
      </c>
      <c r="D16" s="260"/>
      <c r="E16" s="260"/>
      <c r="F16" s="260"/>
      <c r="G16" s="260"/>
      <c r="H16" s="260"/>
      <c r="I16" s="260" t="s">
        <v>541</v>
      </c>
      <c r="J16" s="260"/>
      <c r="K16" s="260"/>
      <c r="L16" s="259"/>
      <c r="M16" s="260"/>
      <c r="N16" s="260" t="s">
        <v>542</v>
      </c>
      <c r="O16" s="260"/>
      <c r="P16" s="260"/>
      <c r="Q16" s="259"/>
      <c r="R16" s="260"/>
      <c r="S16" s="260" t="s">
        <v>543</v>
      </c>
      <c r="T16" s="260"/>
      <c r="U16" s="260"/>
      <c r="V16" s="259"/>
      <c r="W16" s="259"/>
      <c r="X16" s="260"/>
      <c r="Y16" s="260" t="s">
        <v>544</v>
      </c>
      <c r="Z16" s="259"/>
      <c r="AA16" s="259"/>
      <c r="AB16" s="259"/>
      <c r="AC16" s="259"/>
      <c r="AD16" s="259"/>
      <c r="AE16" s="259"/>
      <c r="AF16" s="259"/>
      <c r="AG16" s="259"/>
      <c r="AH16" s="261"/>
    </row>
    <row r="17" spans="1:34" s="143" customFormat="1" ht="13.5" customHeight="1">
      <c r="A17" s="258"/>
      <c r="B17" s="259"/>
      <c r="C17" s="268" t="str">
        <f>IF(Application!J56="博士","■","□")</f>
        <v>□</v>
      </c>
      <c r="D17" s="259" t="s">
        <v>545</v>
      </c>
      <c r="E17" s="259"/>
      <c r="F17" s="259"/>
      <c r="G17" s="259"/>
      <c r="H17" s="259"/>
      <c r="I17" s="259"/>
      <c r="J17" s="268" t="str">
        <f>IF(Application!J56="修士","■","□")</f>
        <v>□</v>
      </c>
      <c r="K17" s="259" t="s">
        <v>546</v>
      </c>
      <c r="L17" s="259"/>
      <c r="M17" s="259"/>
      <c r="N17" s="259"/>
      <c r="O17" s="259"/>
      <c r="P17" s="259"/>
      <c r="Q17" s="268" t="str">
        <f>IF(Application!J56="大学","■","□")</f>
        <v>■</v>
      </c>
      <c r="R17" s="259" t="s">
        <v>547</v>
      </c>
      <c r="S17" s="259"/>
      <c r="T17" s="259"/>
      <c r="U17" s="259"/>
      <c r="V17" s="268" t="str">
        <f>IF(Application!J56="短期大学","■","□")</f>
        <v>□</v>
      </c>
      <c r="W17" s="259" t="s">
        <v>548</v>
      </c>
      <c r="X17" s="259"/>
      <c r="Y17" s="259"/>
      <c r="Z17" s="259"/>
      <c r="AA17" s="259"/>
      <c r="AB17" s="268" t="str">
        <f>IF(Application!J56="専門学校","■","□")</f>
        <v>□</v>
      </c>
      <c r="AC17" s="259" t="s">
        <v>737</v>
      </c>
      <c r="AD17" s="259"/>
      <c r="AE17" s="259"/>
      <c r="AF17" s="259"/>
      <c r="AG17" s="259"/>
      <c r="AH17" s="261"/>
    </row>
    <row r="18" spans="1:34" s="143" customFormat="1" ht="12.75" customHeight="1">
      <c r="A18" s="258"/>
      <c r="B18" s="259"/>
      <c r="C18" s="259"/>
      <c r="D18" s="260" t="s">
        <v>550</v>
      </c>
      <c r="E18" s="260"/>
      <c r="F18" s="260"/>
      <c r="G18" s="260"/>
      <c r="H18" s="260"/>
      <c r="I18" s="260"/>
      <c r="J18" s="260"/>
      <c r="K18" s="260" t="s">
        <v>551</v>
      </c>
      <c r="L18" s="260"/>
      <c r="M18" s="260"/>
      <c r="N18" s="260"/>
      <c r="O18" s="260"/>
      <c r="P18" s="260"/>
      <c r="Q18" s="260"/>
      <c r="R18" s="260" t="s">
        <v>552</v>
      </c>
      <c r="S18" s="260"/>
      <c r="T18" s="260"/>
      <c r="U18" s="260"/>
      <c r="V18" s="260"/>
      <c r="W18" s="260" t="s">
        <v>553</v>
      </c>
      <c r="X18" s="260"/>
      <c r="Y18" s="260"/>
      <c r="Z18" s="260"/>
      <c r="AA18" s="260"/>
      <c r="AB18" s="260"/>
      <c r="AC18" s="260" t="s">
        <v>554</v>
      </c>
      <c r="AD18" s="259"/>
      <c r="AE18" s="259"/>
      <c r="AF18" s="259"/>
      <c r="AG18" s="259"/>
      <c r="AH18" s="261"/>
    </row>
    <row r="19" spans="1:34" s="146" customFormat="1" ht="13.5" customHeight="1">
      <c r="A19" s="269"/>
      <c r="B19" s="270"/>
      <c r="C19" s="268" t="str">
        <f>IF(Application!J56="高等学校","■","□")</f>
        <v>□</v>
      </c>
      <c r="D19" s="270" t="s">
        <v>555</v>
      </c>
      <c r="E19" s="270"/>
      <c r="F19" s="270"/>
      <c r="G19" s="270"/>
      <c r="H19" s="270"/>
      <c r="I19" s="270"/>
      <c r="J19" s="268" t="s">
        <v>96</v>
      </c>
      <c r="K19" s="270" t="s">
        <v>556</v>
      </c>
      <c r="L19" s="270"/>
      <c r="M19" s="270"/>
      <c r="N19" s="270"/>
      <c r="O19" s="270"/>
      <c r="P19" s="268" t="s">
        <v>96</v>
      </c>
      <c r="Q19" s="270" t="s">
        <v>557</v>
      </c>
      <c r="R19" s="270"/>
      <c r="S19" s="270"/>
      <c r="T19" s="270"/>
      <c r="U19" s="271"/>
      <c r="V19" s="268" t="str">
        <f>IF(Z19="","□","■")</f>
        <v>□</v>
      </c>
      <c r="W19" s="270" t="s">
        <v>558</v>
      </c>
      <c r="X19" s="271"/>
      <c r="Y19" s="271"/>
      <c r="Z19" s="1110" t="str">
        <f>IF(Application!J56="その他","ここに手入力","")</f>
        <v/>
      </c>
      <c r="AA19" s="1110"/>
      <c r="AB19" s="1110"/>
      <c r="AC19" s="1110"/>
      <c r="AD19" s="1110"/>
      <c r="AE19" s="1110"/>
      <c r="AF19" s="1110"/>
      <c r="AG19" s="270" t="s">
        <v>491</v>
      </c>
      <c r="AH19" s="272"/>
    </row>
    <row r="20" spans="1:34" s="143" customFormat="1" ht="12.75" customHeight="1">
      <c r="A20" s="258"/>
      <c r="B20" s="273"/>
      <c r="C20" s="259"/>
      <c r="D20" s="260" t="s">
        <v>559</v>
      </c>
      <c r="E20" s="260"/>
      <c r="F20" s="260"/>
      <c r="G20" s="260"/>
      <c r="H20" s="260"/>
      <c r="I20" s="260"/>
      <c r="J20" s="260"/>
      <c r="K20" s="260" t="s">
        <v>560</v>
      </c>
      <c r="L20" s="260"/>
      <c r="M20" s="260"/>
      <c r="N20" s="260"/>
      <c r="O20" s="260"/>
      <c r="P20" s="260"/>
      <c r="Q20" s="260" t="s">
        <v>561</v>
      </c>
      <c r="R20" s="259"/>
      <c r="S20" s="273"/>
      <c r="T20" s="259"/>
      <c r="U20" s="271"/>
      <c r="V20" s="271"/>
      <c r="W20" s="260" t="s">
        <v>465</v>
      </c>
      <c r="X20" s="271"/>
      <c r="Y20" s="271"/>
      <c r="Z20" s="1110"/>
      <c r="AA20" s="1110"/>
      <c r="AB20" s="1110"/>
      <c r="AC20" s="1110"/>
      <c r="AD20" s="1110"/>
      <c r="AE20" s="1110"/>
      <c r="AF20" s="1110"/>
      <c r="AG20" s="259"/>
      <c r="AH20" s="261"/>
    </row>
    <row r="21" spans="1:34" s="141" customFormat="1" ht="13.5" customHeight="1">
      <c r="A21" s="258"/>
      <c r="B21" s="259" t="s">
        <v>562</v>
      </c>
      <c r="C21" s="259"/>
      <c r="D21" s="259"/>
      <c r="E21" s="259"/>
      <c r="F21" s="259"/>
      <c r="G21" s="259"/>
      <c r="H21" s="1065" t="str">
        <f>IF(Application!V56="","",Application!V56)</f>
        <v>上海海洋大学</v>
      </c>
      <c r="I21" s="1065"/>
      <c r="J21" s="1065"/>
      <c r="K21" s="1065"/>
      <c r="L21" s="1065"/>
      <c r="M21" s="1065"/>
      <c r="N21" s="1065"/>
      <c r="O21" s="1111" t="s">
        <v>563</v>
      </c>
      <c r="P21" s="1111"/>
      <c r="Q21" s="1111"/>
      <c r="R21" s="1111"/>
      <c r="S21" s="1111"/>
      <c r="T21" s="1111"/>
      <c r="U21" s="1111"/>
      <c r="V21" s="1111"/>
      <c r="W21" s="1111"/>
      <c r="X21" s="1045">
        <f>IF(H21="","",IF(H21=Application!P52,YEAR(Application!G54),IF(H21=Application!P48,YEAR(Application!G50),IF(H21=Application!P44,YEAR(Application!G46),""))))</f>
        <v>2023</v>
      </c>
      <c r="Y21" s="1045"/>
      <c r="Z21" s="1045"/>
      <c r="AA21" s="1045"/>
      <c r="AB21" s="1045"/>
      <c r="AC21" s="273" t="s">
        <v>353</v>
      </c>
      <c r="AD21" s="1045">
        <f>IF(H21="","",IF(H21=Application!P52,MONTH(Application!G54),IF(H21=Application!P48,MONTH(Application!G50),IF(H21=Application!P44,MONTH(Application!G46),""))))</f>
        <v>7</v>
      </c>
      <c r="AE21" s="1045"/>
      <c r="AF21" s="1087" t="s">
        <v>564</v>
      </c>
      <c r="AG21" s="1087"/>
      <c r="AH21" s="274"/>
    </row>
    <row r="22" spans="1:34" s="143" customFormat="1" ht="12.75" customHeight="1">
      <c r="A22" s="258"/>
      <c r="B22" s="259"/>
      <c r="C22" s="260" t="s">
        <v>565</v>
      </c>
      <c r="D22" s="260"/>
      <c r="E22" s="260"/>
      <c r="F22" s="260"/>
      <c r="G22" s="260"/>
      <c r="H22" s="1066"/>
      <c r="I22" s="1066"/>
      <c r="J22" s="1066"/>
      <c r="K22" s="1066"/>
      <c r="L22" s="1066"/>
      <c r="M22" s="1066"/>
      <c r="N22" s="1066"/>
      <c r="O22" s="259"/>
      <c r="P22" s="1101" t="s">
        <v>566</v>
      </c>
      <c r="Q22" s="1101"/>
      <c r="R22" s="1101"/>
      <c r="S22" s="1101"/>
      <c r="T22" s="1101"/>
      <c r="U22" s="1101"/>
      <c r="V22" s="1101"/>
      <c r="W22" s="1101"/>
      <c r="X22" s="1046"/>
      <c r="Y22" s="1046"/>
      <c r="Z22" s="1046"/>
      <c r="AA22" s="1046"/>
      <c r="AB22" s="1046"/>
      <c r="AC22" s="275" t="s">
        <v>358</v>
      </c>
      <c r="AD22" s="1046"/>
      <c r="AE22" s="1046"/>
      <c r="AF22" s="1102" t="s">
        <v>359</v>
      </c>
      <c r="AG22" s="1102"/>
      <c r="AH22" s="261"/>
    </row>
    <row r="23" spans="1:34" s="168" customFormat="1" ht="2.25" customHeight="1">
      <c r="A23" s="265"/>
      <c r="B23" s="276"/>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7"/>
    </row>
    <row r="24" spans="1:34" s="259" customFormat="1" ht="12.95" customHeight="1">
      <c r="A24" s="258" t="s">
        <v>738</v>
      </c>
      <c r="M24" s="260"/>
      <c r="AH24" s="261"/>
    </row>
    <row r="25" spans="1:34" s="143" customFormat="1" ht="12.75" customHeight="1">
      <c r="A25" s="258"/>
      <c r="B25" s="1103" t="s">
        <v>739</v>
      </c>
      <c r="C25" s="1103"/>
      <c r="D25" s="1103"/>
      <c r="E25" s="1103"/>
      <c r="F25" s="1103"/>
      <c r="G25" s="1103"/>
      <c r="H25" s="1103"/>
      <c r="I25" s="1103"/>
      <c r="J25" s="1103"/>
      <c r="K25" s="1103"/>
      <c r="L25" s="1103"/>
      <c r="M25" s="1103"/>
      <c r="N25" s="1103"/>
      <c r="O25" s="1103"/>
      <c r="P25" s="1103"/>
      <c r="Q25" s="1103"/>
      <c r="R25" s="1103"/>
      <c r="S25" s="1103"/>
      <c r="T25" s="1103"/>
      <c r="U25" s="1103"/>
      <c r="V25" s="1103"/>
      <c r="W25" s="1103"/>
      <c r="X25" s="1103"/>
      <c r="Y25" s="1103"/>
      <c r="Z25" s="1103"/>
      <c r="AA25" s="1103"/>
      <c r="AB25" s="1103"/>
      <c r="AC25" s="1103"/>
      <c r="AD25" s="1103"/>
      <c r="AE25" s="1103"/>
      <c r="AF25" s="1103"/>
      <c r="AG25" s="1103"/>
      <c r="AH25" s="1104"/>
    </row>
    <row r="26" spans="1:34" s="278" customFormat="1" ht="13.35" customHeight="1">
      <c r="A26" s="1105" t="s">
        <v>740</v>
      </c>
      <c r="B26" s="1106"/>
      <c r="C26" s="1106"/>
      <c r="D26" s="1107"/>
      <c r="E26" s="1105" t="s">
        <v>741</v>
      </c>
      <c r="F26" s="1106"/>
      <c r="G26" s="1106"/>
      <c r="H26" s="1107"/>
      <c r="I26" s="1108"/>
      <c r="J26" s="1108"/>
      <c r="K26" s="1108"/>
      <c r="L26" s="1108"/>
      <c r="M26" s="1108"/>
      <c r="N26" s="1108"/>
      <c r="O26" s="1108"/>
      <c r="P26" s="1108"/>
      <c r="Q26" s="1108"/>
      <c r="R26" s="1105" t="s">
        <v>740</v>
      </c>
      <c r="S26" s="1106"/>
      <c r="T26" s="1106"/>
      <c r="U26" s="1107"/>
      <c r="V26" s="1105" t="s">
        <v>741</v>
      </c>
      <c r="W26" s="1106"/>
      <c r="X26" s="1106"/>
      <c r="Y26" s="1107"/>
      <c r="Z26" s="1108"/>
      <c r="AA26" s="1108"/>
      <c r="AB26" s="1108"/>
      <c r="AC26" s="1108"/>
      <c r="AD26" s="1108"/>
      <c r="AE26" s="1108"/>
      <c r="AF26" s="1108"/>
      <c r="AG26" s="1108"/>
      <c r="AH26" s="1109"/>
    </row>
    <row r="27" spans="1:34" s="278" customFormat="1" ht="13.35" customHeight="1">
      <c r="A27" s="1098" t="s">
        <v>742</v>
      </c>
      <c r="B27" s="1099"/>
      <c r="C27" s="1099"/>
      <c r="D27" s="1100"/>
      <c r="E27" s="1098" t="s">
        <v>743</v>
      </c>
      <c r="F27" s="1099"/>
      <c r="G27" s="1099"/>
      <c r="H27" s="1100"/>
      <c r="I27" s="1087" t="s">
        <v>744</v>
      </c>
      <c r="J27" s="1087"/>
      <c r="K27" s="1087"/>
      <c r="L27" s="1087"/>
      <c r="M27" s="1087"/>
      <c r="N27" s="1087"/>
      <c r="O27" s="1087"/>
      <c r="P27" s="1087"/>
      <c r="Q27" s="1087"/>
      <c r="R27" s="1098" t="s">
        <v>742</v>
      </c>
      <c r="S27" s="1099"/>
      <c r="T27" s="1099"/>
      <c r="U27" s="1100"/>
      <c r="V27" s="1098" t="s">
        <v>743</v>
      </c>
      <c r="W27" s="1099"/>
      <c r="X27" s="1099"/>
      <c r="Y27" s="1100"/>
      <c r="Z27" s="1087" t="s">
        <v>744</v>
      </c>
      <c r="AA27" s="1087"/>
      <c r="AB27" s="1087"/>
      <c r="AC27" s="1087"/>
      <c r="AD27" s="1087"/>
      <c r="AE27" s="1087"/>
      <c r="AF27" s="1087"/>
      <c r="AG27" s="1087"/>
      <c r="AH27" s="1088"/>
    </row>
    <row r="28" spans="1:34" s="278" customFormat="1" ht="13.35" customHeight="1">
      <c r="A28" s="1089" t="s">
        <v>353</v>
      </c>
      <c r="B28" s="1090"/>
      <c r="C28" s="1087" t="s">
        <v>745</v>
      </c>
      <c r="D28" s="1088"/>
      <c r="E28" s="1089" t="s">
        <v>353</v>
      </c>
      <c r="F28" s="1090"/>
      <c r="G28" s="1087" t="s">
        <v>745</v>
      </c>
      <c r="H28" s="1088"/>
      <c r="I28" s="1091" t="s">
        <v>746</v>
      </c>
      <c r="J28" s="1092"/>
      <c r="K28" s="1092"/>
      <c r="L28" s="1092"/>
      <c r="M28" s="1092"/>
      <c r="N28" s="1092"/>
      <c r="O28" s="1092"/>
      <c r="P28" s="1092"/>
      <c r="Q28" s="1093"/>
      <c r="R28" s="1089" t="s">
        <v>353</v>
      </c>
      <c r="S28" s="1090"/>
      <c r="T28" s="1087" t="s">
        <v>745</v>
      </c>
      <c r="U28" s="1088"/>
      <c r="V28" s="1089" t="s">
        <v>353</v>
      </c>
      <c r="W28" s="1090"/>
      <c r="X28" s="1087" t="s">
        <v>745</v>
      </c>
      <c r="Y28" s="1088"/>
      <c r="Z28" s="1091" t="s">
        <v>747</v>
      </c>
      <c r="AA28" s="1092"/>
      <c r="AB28" s="1092"/>
      <c r="AC28" s="1092"/>
      <c r="AD28" s="1092"/>
      <c r="AE28" s="1092"/>
      <c r="AF28" s="1092"/>
      <c r="AG28" s="1092"/>
      <c r="AH28" s="1093"/>
    </row>
    <row r="29" spans="1:34" s="278" customFormat="1" ht="13.35" customHeight="1">
      <c r="A29" s="1094" t="s">
        <v>358</v>
      </c>
      <c r="B29" s="1095"/>
      <c r="C29" s="1096" t="s">
        <v>359</v>
      </c>
      <c r="D29" s="1097"/>
      <c r="E29" s="1094" t="s">
        <v>358</v>
      </c>
      <c r="F29" s="1095"/>
      <c r="G29" s="1096" t="s">
        <v>359</v>
      </c>
      <c r="H29" s="1097"/>
      <c r="I29" s="279"/>
      <c r="J29" s="279"/>
      <c r="K29" s="279"/>
      <c r="L29" s="279"/>
      <c r="M29" s="279"/>
      <c r="N29" s="279"/>
      <c r="O29" s="279"/>
      <c r="P29" s="279"/>
      <c r="Q29" s="279"/>
      <c r="R29" s="1094" t="s">
        <v>358</v>
      </c>
      <c r="S29" s="1095"/>
      <c r="T29" s="1096" t="s">
        <v>359</v>
      </c>
      <c r="U29" s="1097"/>
      <c r="V29" s="1094" t="s">
        <v>358</v>
      </c>
      <c r="W29" s="1095"/>
      <c r="X29" s="1096" t="s">
        <v>359</v>
      </c>
      <c r="Y29" s="1097"/>
      <c r="Z29" s="279"/>
      <c r="AA29" s="279"/>
      <c r="AB29" s="279"/>
      <c r="AC29" s="279"/>
      <c r="AD29" s="279"/>
      <c r="AE29" s="279"/>
      <c r="AF29" s="279"/>
      <c r="AG29" s="279"/>
      <c r="AH29" s="280"/>
    </row>
    <row r="30" spans="1:34" s="278" customFormat="1" ht="13.35" customHeight="1">
      <c r="A30" s="1082" t="str">
        <f>IF(Application!T69="","",YEAR(Application!T69))</f>
        <v/>
      </c>
      <c r="B30" s="1085"/>
      <c r="C30" s="1086" t="str">
        <f>IF(Application!T69="","",MONTH(Application!T69))</f>
        <v/>
      </c>
      <c r="D30" s="1083"/>
      <c r="E30" s="1082" t="str">
        <f>IF(Application!Y69="","",YEAR(Application!Y69))</f>
        <v/>
      </c>
      <c r="F30" s="1085"/>
      <c r="G30" s="1086" t="str">
        <f>IF(Application!Y69="","",MONTH(Application!Y69))</f>
        <v/>
      </c>
      <c r="H30" s="1083"/>
      <c r="I30" s="1082" t="str">
        <f>IF(Application!B69="","",Application!B69)</f>
        <v/>
      </c>
      <c r="J30" s="1047"/>
      <c r="K30" s="1047"/>
      <c r="L30" s="1047"/>
      <c r="M30" s="1047"/>
      <c r="N30" s="1047"/>
      <c r="O30" s="1047"/>
      <c r="P30" s="1047"/>
      <c r="Q30" s="1083"/>
      <c r="R30" s="1082">
        <f>IF(Application!G48="年　　月　　日","",YEAR(Application!G48))</f>
        <v>2019</v>
      </c>
      <c r="S30" s="1085"/>
      <c r="T30" s="1086">
        <f>IF(Application!G48="年　　月　　日","",MONTH(Application!G48))</f>
        <v>9</v>
      </c>
      <c r="U30" s="1083"/>
      <c r="V30" s="1082">
        <f>IF(Application!G50="年　　月　　日","",YEAR(Application!G50))</f>
        <v>2023</v>
      </c>
      <c r="W30" s="1085"/>
      <c r="X30" s="1086">
        <f>IF(Application!G50="年　　月　　日","",MONTH(Application!G50))</f>
        <v>7</v>
      </c>
      <c r="Y30" s="1083"/>
      <c r="Z30" s="1082" t="str">
        <f>IF(Application!P48="","",Application!P48)</f>
        <v>上海海洋大学</v>
      </c>
      <c r="AA30" s="1047"/>
      <c r="AB30" s="1047"/>
      <c r="AC30" s="1047"/>
      <c r="AD30" s="1047"/>
      <c r="AE30" s="1047"/>
      <c r="AF30" s="1047"/>
      <c r="AG30" s="1047"/>
      <c r="AH30" s="1083"/>
    </row>
    <row r="31" spans="1:34" s="278" customFormat="1" ht="13.35" customHeight="1">
      <c r="A31" s="1078"/>
      <c r="B31" s="1084"/>
      <c r="C31" s="1076"/>
      <c r="D31" s="1077"/>
      <c r="E31" s="1078"/>
      <c r="F31" s="1084"/>
      <c r="G31" s="1076"/>
      <c r="H31" s="1077"/>
      <c r="I31" s="1078"/>
      <c r="J31" s="1079"/>
      <c r="K31" s="1079"/>
      <c r="L31" s="1079"/>
      <c r="M31" s="1079"/>
      <c r="N31" s="1079"/>
      <c r="O31" s="1079"/>
      <c r="P31" s="1079"/>
      <c r="Q31" s="1077"/>
      <c r="R31" s="1078"/>
      <c r="S31" s="1084"/>
      <c r="T31" s="1076"/>
      <c r="U31" s="1077"/>
      <c r="V31" s="1078"/>
      <c r="W31" s="1084"/>
      <c r="X31" s="1076"/>
      <c r="Y31" s="1077"/>
      <c r="Z31" s="1078"/>
      <c r="AA31" s="1079"/>
      <c r="AB31" s="1079"/>
      <c r="AC31" s="1079"/>
      <c r="AD31" s="1079"/>
      <c r="AE31" s="1079"/>
      <c r="AF31" s="1079"/>
      <c r="AG31" s="1079"/>
      <c r="AH31" s="1077"/>
    </row>
    <row r="32" spans="1:34" s="278" customFormat="1" ht="13.35" customHeight="1">
      <c r="A32" s="1071" t="str">
        <f>IF(Application!T70="","",YEAR(Application!T70))</f>
        <v/>
      </c>
      <c r="B32" s="1080"/>
      <c r="C32" s="1067" t="str">
        <f>IF(Application!T70="","",MONTH(Application!T70))</f>
        <v/>
      </c>
      <c r="D32" s="1068"/>
      <c r="E32" s="1071" t="str">
        <f>IF(Application!Y70="","",YEAR(Application!Y70))</f>
        <v/>
      </c>
      <c r="F32" s="1080"/>
      <c r="G32" s="1067" t="str">
        <f>IF(Application!Y70="","",MONTH(Application!Y70))</f>
        <v/>
      </c>
      <c r="H32" s="1068"/>
      <c r="I32" s="1071" t="str">
        <f>IF(Application!B70="","",Application!B70)</f>
        <v/>
      </c>
      <c r="J32" s="1072"/>
      <c r="K32" s="1072"/>
      <c r="L32" s="1072"/>
      <c r="M32" s="1072"/>
      <c r="N32" s="1072"/>
      <c r="O32" s="1072"/>
      <c r="P32" s="1072"/>
      <c r="Q32" s="1068"/>
      <c r="R32" s="1071" t="str">
        <f>IF(Application!G52="年　　月　　日","",YEAR(Application!G52))</f>
        <v/>
      </c>
      <c r="S32" s="1080"/>
      <c r="T32" s="1067" t="str">
        <f>IF(Application!G52="年　　月　　日","",MONTH(Application!G52))</f>
        <v/>
      </c>
      <c r="U32" s="1068"/>
      <c r="V32" s="1071" t="str">
        <f>IF(Application!G54="年　　月　　日","",YEAR(Application!G54))</f>
        <v/>
      </c>
      <c r="W32" s="1080"/>
      <c r="X32" s="1067" t="str">
        <f>IF(Application!G54="年　　月　　日","",MONTH(Application!G54))</f>
        <v/>
      </c>
      <c r="Y32" s="1068"/>
      <c r="Z32" s="1071" t="str">
        <f>IF(Application!P52="","",Application!P52)</f>
        <v/>
      </c>
      <c r="AA32" s="1072"/>
      <c r="AB32" s="1072"/>
      <c r="AC32" s="1072"/>
      <c r="AD32" s="1072"/>
      <c r="AE32" s="1072"/>
      <c r="AF32" s="1072"/>
      <c r="AG32" s="1072"/>
      <c r="AH32" s="1068"/>
    </row>
    <row r="33" spans="1:34" s="278" customFormat="1" ht="13.35" customHeight="1">
      <c r="A33" s="1078"/>
      <c r="B33" s="1084"/>
      <c r="C33" s="1076"/>
      <c r="D33" s="1077"/>
      <c r="E33" s="1078"/>
      <c r="F33" s="1084"/>
      <c r="G33" s="1076"/>
      <c r="H33" s="1077"/>
      <c r="I33" s="1078"/>
      <c r="J33" s="1079"/>
      <c r="K33" s="1079"/>
      <c r="L33" s="1079"/>
      <c r="M33" s="1079"/>
      <c r="N33" s="1079"/>
      <c r="O33" s="1079"/>
      <c r="P33" s="1079"/>
      <c r="Q33" s="1077"/>
      <c r="R33" s="1078"/>
      <c r="S33" s="1084"/>
      <c r="T33" s="1076"/>
      <c r="U33" s="1077"/>
      <c r="V33" s="1078"/>
      <c r="W33" s="1084"/>
      <c r="X33" s="1076"/>
      <c r="Y33" s="1077"/>
      <c r="Z33" s="1078"/>
      <c r="AA33" s="1079"/>
      <c r="AB33" s="1079"/>
      <c r="AC33" s="1079"/>
      <c r="AD33" s="1079"/>
      <c r="AE33" s="1079"/>
      <c r="AF33" s="1079"/>
      <c r="AG33" s="1079"/>
      <c r="AH33" s="1077"/>
    </row>
    <row r="34" spans="1:34" s="278" customFormat="1" ht="13.35" customHeight="1">
      <c r="A34" s="1071" t="str">
        <f>IF(Application!T71="","",YEAR(Application!T71))</f>
        <v/>
      </c>
      <c r="B34" s="1080"/>
      <c r="C34" s="1067" t="str">
        <f>IF(Application!T71="","",MONTH(Application!T71))</f>
        <v/>
      </c>
      <c r="D34" s="1068"/>
      <c r="E34" s="1071" t="str">
        <f>IF(Application!Y71="","",YEAR(Application!Y71))</f>
        <v/>
      </c>
      <c r="F34" s="1080"/>
      <c r="G34" s="1067" t="str">
        <f>IF(Application!Y71="","",MONTH(Application!Y71))</f>
        <v/>
      </c>
      <c r="H34" s="1068"/>
      <c r="I34" s="1071" t="str">
        <f>IF(Application!B71="","",Application!B71)</f>
        <v/>
      </c>
      <c r="J34" s="1072"/>
      <c r="K34" s="1072"/>
      <c r="L34" s="1072"/>
      <c r="M34" s="1072"/>
      <c r="N34" s="1072"/>
      <c r="O34" s="1072"/>
      <c r="P34" s="1072"/>
      <c r="Q34" s="1068"/>
      <c r="R34" s="1071"/>
      <c r="S34" s="1080"/>
      <c r="T34" s="1067"/>
      <c r="U34" s="1068"/>
      <c r="V34" s="1071"/>
      <c r="W34" s="1080"/>
      <c r="X34" s="1067"/>
      <c r="Y34" s="1068"/>
      <c r="Z34" s="1071"/>
      <c r="AA34" s="1072"/>
      <c r="AB34" s="1072"/>
      <c r="AC34" s="1072"/>
      <c r="AD34" s="1072"/>
      <c r="AE34" s="1072"/>
      <c r="AF34" s="1072"/>
      <c r="AG34" s="1072"/>
      <c r="AH34" s="1068"/>
    </row>
    <row r="35" spans="1:34" s="278" customFormat="1" ht="13.35" customHeight="1">
      <c r="A35" s="1073"/>
      <c r="B35" s="1081"/>
      <c r="C35" s="1069"/>
      <c r="D35" s="1070"/>
      <c r="E35" s="1073"/>
      <c r="F35" s="1081"/>
      <c r="G35" s="1069"/>
      <c r="H35" s="1070"/>
      <c r="I35" s="1073"/>
      <c r="J35" s="1046"/>
      <c r="K35" s="1046"/>
      <c r="L35" s="1046"/>
      <c r="M35" s="1046"/>
      <c r="N35" s="1046"/>
      <c r="O35" s="1046"/>
      <c r="P35" s="1046"/>
      <c r="Q35" s="1070"/>
      <c r="R35" s="1073"/>
      <c r="S35" s="1081"/>
      <c r="T35" s="1069"/>
      <c r="U35" s="1070"/>
      <c r="V35" s="1073"/>
      <c r="W35" s="1081"/>
      <c r="X35" s="1069"/>
      <c r="Y35" s="1070"/>
      <c r="Z35" s="1073"/>
      <c r="AA35" s="1046"/>
      <c r="AB35" s="1046"/>
      <c r="AC35" s="1046"/>
      <c r="AD35" s="1046"/>
      <c r="AE35" s="1046"/>
      <c r="AF35" s="1046"/>
      <c r="AG35" s="1046"/>
      <c r="AH35" s="1070"/>
    </row>
    <row r="36" spans="1:34" s="143" customFormat="1" ht="2.25" customHeight="1">
      <c r="A36" s="258"/>
      <c r="B36" s="259"/>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1"/>
    </row>
    <row r="37" spans="1:34" s="143" customFormat="1" ht="13.5" customHeight="1">
      <c r="A37" s="258" t="s">
        <v>748</v>
      </c>
      <c r="B37" s="259"/>
      <c r="C37" s="259"/>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61"/>
    </row>
    <row r="38" spans="1:34" s="143" customFormat="1" ht="12.75" customHeight="1">
      <c r="A38" s="258"/>
      <c r="B38" s="1074" t="s">
        <v>568</v>
      </c>
      <c r="C38" s="1074"/>
      <c r="D38" s="1074"/>
      <c r="E38" s="1074"/>
      <c r="F38" s="1074"/>
      <c r="G38" s="1074"/>
      <c r="H38" s="1074"/>
      <c r="I38" s="1074"/>
      <c r="J38" s="1074"/>
      <c r="K38" s="1074"/>
      <c r="L38" s="1074"/>
      <c r="M38" s="1074"/>
      <c r="N38" s="1074"/>
      <c r="O38" s="1074"/>
      <c r="P38" s="1074"/>
      <c r="Q38" s="1074"/>
      <c r="R38" s="1074"/>
      <c r="S38" s="1074"/>
      <c r="T38" s="1074"/>
      <c r="U38" s="1074"/>
      <c r="V38" s="1074"/>
      <c r="W38" s="1074"/>
      <c r="X38" s="1074"/>
      <c r="Y38" s="1074"/>
      <c r="Z38" s="1074"/>
      <c r="AA38" s="1074"/>
      <c r="AB38" s="1074"/>
      <c r="AC38" s="1074"/>
      <c r="AD38" s="1074"/>
      <c r="AE38" s="1074"/>
      <c r="AF38" s="1074"/>
      <c r="AG38" s="1074"/>
      <c r="AH38" s="261"/>
    </row>
    <row r="39" spans="1:34" s="143" customFormat="1" ht="12.75" customHeight="1">
      <c r="A39" s="258"/>
      <c r="B39" s="1074"/>
      <c r="C39" s="1074"/>
      <c r="D39" s="1074"/>
      <c r="E39" s="1074"/>
      <c r="F39" s="1074"/>
      <c r="G39" s="1074"/>
      <c r="H39" s="1074"/>
      <c r="I39" s="1074"/>
      <c r="J39" s="1074"/>
      <c r="K39" s="1074"/>
      <c r="L39" s="1074"/>
      <c r="M39" s="1074"/>
      <c r="N39" s="1074"/>
      <c r="O39" s="1074"/>
      <c r="P39" s="1074"/>
      <c r="Q39" s="1074"/>
      <c r="R39" s="1074"/>
      <c r="S39" s="1074"/>
      <c r="T39" s="1074"/>
      <c r="U39" s="1074"/>
      <c r="V39" s="1074"/>
      <c r="W39" s="1074"/>
      <c r="X39" s="1074"/>
      <c r="Y39" s="1074"/>
      <c r="Z39" s="1074"/>
      <c r="AA39" s="1074"/>
      <c r="AB39" s="1074"/>
      <c r="AC39" s="1074"/>
      <c r="AD39" s="1074"/>
      <c r="AE39" s="1074"/>
      <c r="AF39" s="1074"/>
      <c r="AG39" s="1074"/>
      <c r="AH39" s="261"/>
    </row>
    <row r="40" spans="1:34" s="143" customFormat="1" ht="13.5" customHeight="1">
      <c r="A40" s="258"/>
      <c r="B40" s="268" t="str">
        <f>IF(E42="","□","■")</f>
        <v>■</v>
      </c>
      <c r="C40" s="259" t="s">
        <v>569</v>
      </c>
      <c r="D40" s="281"/>
      <c r="E40" s="281"/>
      <c r="F40" s="281"/>
      <c r="G40" s="259"/>
      <c r="H40" s="259"/>
      <c r="I40" s="260" t="s">
        <v>570</v>
      </c>
      <c r="J40" s="276"/>
      <c r="K40" s="276"/>
      <c r="L40" s="259"/>
      <c r="M40" s="276"/>
      <c r="N40" s="259"/>
      <c r="O40" s="276"/>
      <c r="P40" s="281"/>
      <c r="Q40" s="281"/>
      <c r="R40" s="281"/>
      <c r="S40" s="281"/>
      <c r="T40" s="281"/>
      <c r="U40" s="281"/>
      <c r="V40" s="281"/>
      <c r="W40" s="281"/>
      <c r="X40" s="281"/>
      <c r="Y40" s="281"/>
      <c r="Z40" s="281"/>
      <c r="AA40" s="281"/>
      <c r="AB40" s="281"/>
      <c r="AC40" s="281"/>
      <c r="AD40" s="276"/>
      <c r="AE40" s="259"/>
      <c r="AF40" s="1075"/>
      <c r="AG40" s="1075"/>
      <c r="AH40" s="261"/>
    </row>
    <row r="41" spans="1:34" s="143" customFormat="1" ht="12.75" customHeight="1">
      <c r="A41" s="258"/>
      <c r="B41" s="259" t="s">
        <v>571</v>
      </c>
      <c r="C41" s="260"/>
      <c r="D41" s="260"/>
      <c r="E41" s="260"/>
      <c r="F41" s="260" t="s">
        <v>572</v>
      </c>
      <c r="G41" s="259"/>
      <c r="H41" s="260"/>
      <c r="I41" s="260"/>
      <c r="J41" s="260"/>
      <c r="K41" s="260"/>
      <c r="L41" s="260"/>
      <c r="M41" s="260"/>
      <c r="N41" s="260"/>
      <c r="O41" s="260"/>
      <c r="P41" s="260"/>
      <c r="Q41" s="260"/>
      <c r="R41" s="260"/>
      <c r="S41" s="259"/>
      <c r="T41" s="259" t="s">
        <v>573</v>
      </c>
      <c r="U41" s="259"/>
      <c r="V41" s="260"/>
      <c r="W41" s="260"/>
      <c r="X41" s="260"/>
      <c r="Y41" s="259"/>
      <c r="Z41" s="260" t="s">
        <v>574</v>
      </c>
      <c r="AA41" s="260"/>
      <c r="AB41" s="260"/>
      <c r="AC41" s="260"/>
      <c r="AD41" s="260"/>
      <c r="AE41" s="260"/>
      <c r="AF41" s="260"/>
      <c r="AG41" s="259"/>
      <c r="AH41" s="261"/>
    </row>
    <row r="42" spans="1:34" s="143" customFormat="1" ht="13.5" customHeight="1">
      <c r="A42" s="258"/>
      <c r="B42" s="259"/>
      <c r="C42" s="259"/>
      <c r="D42" s="259"/>
      <c r="E42" s="1065" t="str">
        <f>IF(Application!G65="","",Application!G65)</f>
        <v>J.TEST実用日本語検定</v>
      </c>
      <c r="F42" s="1065"/>
      <c r="G42" s="1065"/>
      <c r="H42" s="1065"/>
      <c r="I42" s="1065"/>
      <c r="J42" s="1065"/>
      <c r="K42" s="1065"/>
      <c r="L42" s="1065"/>
      <c r="M42" s="1065"/>
      <c r="N42" s="1065"/>
      <c r="O42" s="1065"/>
      <c r="P42" s="1065"/>
      <c r="Q42" s="1065"/>
      <c r="R42" s="1065"/>
      <c r="S42" s="259"/>
      <c r="T42" s="259"/>
      <c r="U42" s="259"/>
      <c r="V42" s="1065" t="str">
        <f>IF(AND(Application!T65="",Application!AA65=""),"",Application!T65&amp;"  "&amp;Application!AA65&amp;"点")</f>
        <v>F级  310点</v>
      </c>
      <c r="W42" s="1065"/>
      <c r="X42" s="1065"/>
      <c r="Y42" s="1065"/>
      <c r="Z42" s="1065"/>
      <c r="AA42" s="1065"/>
      <c r="AB42" s="1065"/>
      <c r="AC42" s="1065"/>
      <c r="AD42" s="1065"/>
      <c r="AE42" s="1065"/>
      <c r="AF42" s="1065"/>
      <c r="AG42" s="1065"/>
      <c r="AH42" s="261"/>
    </row>
    <row r="43" spans="1:34" s="133" customFormat="1" ht="12.75" customHeight="1">
      <c r="A43" s="282"/>
      <c r="B43" s="267"/>
      <c r="C43" s="267"/>
      <c r="D43" s="267"/>
      <c r="E43" s="1066"/>
      <c r="F43" s="1066"/>
      <c r="G43" s="1066"/>
      <c r="H43" s="1066"/>
      <c r="I43" s="1066"/>
      <c r="J43" s="1066"/>
      <c r="K43" s="1066"/>
      <c r="L43" s="1066"/>
      <c r="M43" s="1066"/>
      <c r="N43" s="1066"/>
      <c r="O43" s="1066"/>
      <c r="P43" s="1066"/>
      <c r="Q43" s="1066"/>
      <c r="R43" s="1066"/>
      <c r="S43" s="260"/>
      <c r="T43" s="260"/>
      <c r="U43" s="260"/>
      <c r="V43" s="1066"/>
      <c r="W43" s="1066"/>
      <c r="X43" s="1066"/>
      <c r="Y43" s="1066"/>
      <c r="Z43" s="1066"/>
      <c r="AA43" s="1066"/>
      <c r="AB43" s="1066"/>
      <c r="AC43" s="1066"/>
      <c r="AD43" s="1066"/>
      <c r="AE43" s="1066"/>
      <c r="AF43" s="1066"/>
      <c r="AG43" s="1066"/>
      <c r="AH43" s="283"/>
    </row>
    <row r="44" spans="1:34" s="133" customFormat="1" ht="2.25" customHeight="1">
      <c r="A44" s="282"/>
      <c r="B44" s="267"/>
      <c r="C44" s="267"/>
      <c r="D44" s="267"/>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83"/>
    </row>
    <row r="45" spans="1:34" s="168" customFormat="1" ht="13.5" customHeight="1">
      <c r="A45" s="265"/>
      <c r="B45" s="268" t="str">
        <f>IF(G46="","□","■")</f>
        <v>■</v>
      </c>
      <c r="C45" s="276" t="s">
        <v>575</v>
      </c>
      <c r="D45" s="276"/>
      <c r="E45" s="276"/>
      <c r="F45" s="276"/>
      <c r="G45" s="276"/>
      <c r="H45" s="276"/>
      <c r="I45" s="276"/>
      <c r="J45" s="276"/>
      <c r="K45" s="276"/>
      <c r="L45" s="276"/>
      <c r="M45" s="276"/>
      <c r="N45" s="276"/>
      <c r="O45" s="276"/>
      <c r="P45" s="260" t="s">
        <v>576</v>
      </c>
      <c r="Q45" s="276"/>
      <c r="R45" s="276"/>
      <c r="S45" s="276"/>
      <c r="T45" s="276"/>
      <c r="U45" s="276"/>
      <c r="V45" s="276"/>
      <c r="W45" s="276"/>
      <c r="X45" s="276"/>
      <c r="Y45" s="276"/>
      <c r="Z45" s="276"/>
      <c r="AA45" s="276"/>
      <c r="AB45" s="276"/>
      <c r="AC45" s="276"/>
      <c r="AD45" s="276"/>
      <c r="AE45" s="276"/>
      <c r="AF45" s="276"/>
      <c r="AG45" s="276"/>
      <c r="AH45" s="277"/>
    </row>
    <row r="46" spans="1:34" s="168" customFormat="1" ht="13.5" customHeight="1">
      <c r="A46" s="265"/>
      <c r="B46" s="276"/>
      <c r="C46" s="276" t="s">
        <v>577</v>
      </c>
      <c r="D46" s="276"/>
      <c r="E46" s="276"/>
      <c r="F46" s="276"/>
      <c r="G46" s="1065" t="str">
        <f>IF(AND(Application!B63&lt;&gt;"",Application!T63&lt;&gt;""),"①"&amp;Application!B61&amp;CHAR(10)&amp;"②"&amp;Application!B62&amp;CHAR(10)&amp;"③"&amp;Application!B63,IF(AND(Application!B62&lt;&gt;"",Application!T62&lt;&gt;""),"①"&amp;Application!B61&amp;CHAR(10)&amp;"②"&amp;Application!B62,IF(AND(Application!B61&lt;&gt;"",Application!T61&lt;&gt;""),Application!B61,"")))</f>
        <v>福建追创教育科技有限公司(网课)</v>
      </c>
      <c r="H46" s="1065"/>
      <c r="I46" s="1065"/>
      <c r="J46" s="1065"/>
      <c r="K46" s="1065"/>
      <c r="L46" s="1065"/>
      <c r="M46" s="1065"/>
      <c r="N46" s="1065"/>
      <c r="O46" s="1065"/>
      <c r="P46" s="1065"/>
      <c r="Q46" s="1065"/>
      <c r="R46" s="1065"/>
      <c r="S46" s="1065"/>
      <c r="T46" s="1065"/>
      <c r="U46" s="276"/>
      <c r="V46" s="276"/>
      <c r="W46" s="276"/>
      <c r="X46" s="276"/>
      <c r="Y46" s="276"/>
      <c r="Z46" s="276"/>
      <c r="AA46" s="276"/>
      <c r="AB46" s="276"/>
      <c r="AC46" s="276"/>
      <c r="AD46" s="276"/>
      <c r="AE46" s="276"/>
      <c r="AF46" s="276"/>
      <c r="AG46" s="276"/>
      <c r="AH46" s="277"/>
    </row>
    <row r="47" spans="1:34" s="168" customFormat="1" ht="12.75" customHeight="1">
      <c r="A47" s="265"/>
      <c r="B47" s="276"/>
      <c r="C47" s="260" t="s">
        <v>578</v>
      </c>
      <c r="D47" s="276"/>
      <c r="E47" s="276"/>
      <c r="F47" s="276"/>
      <c r="G47" s="1066"/>
      <c r="H47" s="1066"/>
      <c r="I47" s="1066"/>
      <c r="J47" s="1066"/>
      <c r="K47" s="1066"/>
      <c r="L47" s="1066"/>
      <c r="M47" s="1066"/>
      <c r="N47" s="1066"/>
      <c r="O47" s="1066"/>
      <c r="P47" s="1066"/>
      <c r="Q47" s="1066"/>
      <c r="R47" s="1066"/>
      <c r="S47" s="1066"/>
      <c r="T47" s="1066"/>
      <c r="U47" s="276"/>
      <c r="V47" s="276"/>
      <c r="W47" s="276"/>
      <c r="X47" s="276"/>
      <c r="Y47" s="276"/>
      <c r="Z47" s="276"/>
      <c r="AA47" s="276"/>
      <c r="AB47" s="276"/>
      <c r="AC47" s="276"/>
      <c r="AD47" s="276"/>
      <c r="AE47" s="276"/>
      <c r="AF47" s="276"/>
      <c r="AG47" s="276"/>
      <c r="AH47" s="277"/>
    </row>
    <row r="48" spans="1:34" s="168" customFormat="1" ht="2.25" customHeight="1">
      <c r="A48" s="265"/>
      <c r="B48" s="276"/>
      <c r="C48" s="260"/>
      <c r="D48" s="276"/>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7"/>
    </row>
    <row r="49" spans="1:34" s="168" customFormat="1" ht="13.5" customHeight="1">
      <c r="A49" s="265"/>
      <c r="B49" s="276"/>
      <c r="C49" s="276" t="s">
        <v>579</v>
      </c>
      <c r="D49" s="276"/>
      <c r="E49" s="276"/>
      <c r="F49" s="276"/>
      <c r="G49" s="1045">
        <f>IF(AND(Application!B61&lt;&gt;"",Application!T61&lt;&gt;""),YEAR(Application!T61),"")</f>
        <v>2022</v>
      </c>
      <c r="H49" s="1045"/>
      <c r="I49" s="1045"/>
      <c r="J49" s="1045"/>
      <c r="K49" s="1060" t="s">
        <v>353</v>
      </c>
      <c r="L49" s="1060"/>
      <c r="M49" s="1045">
        <f>IF(AND(Application!B61&lt;&gt;"",Application!T61&lt;&gt;""),MONTH(Application!T61),"")</f>
        <v>7</v>
      </c>
      <c r="N49" s="1045"/>
      <c r="O49" s="1060" t="s">
        <v>354</v>
      </c>
      <c r="P49" s="1060"/>
      <c r="Q49" s="1060" t="s">
        <v>486</v>
      </c>
      <c r="R49" s="1060"/>
      <c r="S49" s="1045">
        <f>IF(AND(Application!B63&lt;&gt;"",Application!T63&lt;&gt;""),YEAR(Application!Y63),IF(AND(Application!B62&lt;&gt;"",Application!T62&lt;&gt;""),YEAR(Application!Y62),IF(AND(Application!B61&lt;&gt;"",Application!T61&lt;&gt;""),YEAR(Application!Y61),"")))</f>
        <v>2022</v>
      </c>
      <c r="T49" s="1045"/>
      <c r="U49" s="1045"/>
      <c r="V49" s="1045"/>
      <c r="W49" s="1060" t="s">
        <v>353</v>
      </c>
      <c r="X49" s="1060"/>
      <c r="Y49" s="1045">
        <f>IF(AND(Application!B63&lt;&gt;"",Application!T63&lt;&gt;""),MONTH(Application!Y63),IF(AND(Application!B62&lt;&gt;"",Application!T62&lt;&gt;""),MONTH(Application!Y62),IF(AND(Application!B61&lt;&gt;"",Application!T61&lt;&gt;""),MONTH(Application!Y61),"")))</f>
        <v>8</v>
      </c>
      <c r="Z49" s="1045"/>
      <c r="AA49" s="1060" t="s">
        <v>354</v>
      </c>
      <c r="AB49" s="1060"/>
      <c r="AC49" s="276" t="s">
        <v>580</v>
      </c>
      <c r="AD49" s="276"/>
      <c r="AE49" s="276"/>
      <c r="AF49" s="276"/>
      <c r="AG49" s="276"/>
      <c r="AH49" s="277"/>
    </row>
    <row r="50" spans="1:34" s="143" customFormat="1" ht="12.75" customHeight="1">
      <c r="A50" s="258"/>
      <c r="B50" s="259"/>
      <c r="C50" s="260" t="s">
        <v>581</v>
      </c>
      <c r="D50" s="260"/>
      <c r="E50" s="267" t="s">
        <v>582</v>
      </c>
      <c r="F50" s="259"/>
      <c r="G50" s="1046"/>
      <c r="H50" s="1046"/>
      <c r="I50" s="1046"/>
      <c r="J50" s="1046"/>
      <c r="K50" s="1061" t="s">
        <v>358</v>
      </c>
      <c r="L50" s="1061"/>
      <c r="M50" s="1046"/>
      <c r="N50" s="1046"/>
      <c r="O50" s="1061" t="s">
        <v>359</v>
      </c>
      <c r="P50" s="1061"/>
      <c r="Q50" s="1062" t="s">
        <v>583</v>
      </c>
      <c r="R50" s="1062"/>
      <c r="S50" s="1046"/>
      <c r="T50" s="1046"/>
      <c r="U50" s="1046"/>
      <c r="V50" s="1046"/>
      <c r="W50" s="1061" t="s">
        <v>358</v>
      </c>
      <c r="X50" s="1061"/>
      <c r="Y50" s="1046"/>
      <c r="Z50" s="1046"/>
      <c r="AA50" s="1061" t="s">
        <v>359</v>
      </c>
      <c r="AB50" s="1061"/>
      <c r="AC50" s="259"/>
      <c r="AD50" s="259"/>
      <c r="AE50" s="284"/>
      <c r="AF50" s="259"/>
      <c r="AG50" s="259"/>
      <c r="AH50" s="261"/>
    </row>
    <row r="51" spans="1:34" s="143" customFormat="1" ht="2.25" customHeight="1">
      <c r="A51" s="258"/>
      <c r="B51" s="259"/>
      <c r="C51" s="260"/>
      <c r="D51" s="260"/>
      <c r="E51" s="267"/>
      <c r="F51" s="259"/>
      <c r="G51" s="285"/>
      <c r="H51" s="285"/>
      <c r="I51" s="285"/>
      <c r="J51" s="285"/>
      <c r="K51" s="284"/>
      <c r="L51" s="284"/>
      <c r="M51" s="285"/>
      <c r="N51" s="285"/>
      <c r="O51" s="284"/>
      <c r="P51" s="284"/>
      <c r="Q51" s="284"/>
      <c r="R51" s="284"/>
      <c r="S51" s="285"/>
      <c r="T51" s="285"/>
      <c r="U51" s="285"/>
      <c r="V51" s="285"/>
      <c r="W51" s="284"/>
      <c r="X51" s="284"/>
      <c r="Y51" s="285"/>
      <c r="Z51" s="285"/>
      <c r="AA51" s="284"/>
      <c r="AB51" s="284"/>
      <c r="AC51" s="259"/>
      <c r="AD51" s="259"/>
      <c r="AE51" s="284"/>
      <c r="AF51" s="259"/>
      <c r="AG51" s="259"/>
      <c r="AH51" s="261"/>
    </row>
    <row r="52" spans="1:34" s="143" customFormat="1" ht="13.5" customHeight="1">
      <c r="A52" s="258"/>
      <c r="B52" s="268" t="s">
        <v>96</v>
      </c>
      <c r="C52" s="259" t="s">
        <v>584</v>
      </c>
      <c r="D52" s="259"/>
      <c r="E52" s="259"/>
      <c r="F52" s="1063"/>
      <c r="G52" s="1063"/>
      <c r="H52" s="1063"/>
      <c r="I52" s="1063"/>
      <c r="J52" s="1063"/>
      <c r="K52" s="1063"/>
      <c r="L52" s="1063"/>
      <c r="M52" s="1063"/>
      <c r="N52" s="1063"/>
      <c r="O52" s="1063"/>
      <c r="P52" s="1063"/>
      <c r="Q52" s="1063"/>
      <c r="R52" s="1063"/>
      <c r="S52" s="1063"/>
      <c r="T52" s="1063"/>
      <c r="U52" s="1063"/>
      <c r="V52" s="1063"/>
      <c r="W52" s="1063"/>
      <c r="X52" s="1063"/>
      <c r="Y52" s="1063"/>
      <c r="Z52" s="1063"/>
      <c r="AA52" s="1063"/>
      <c r="AB52" s="1063"/>
      <c r="AC52" s="1063"/>
      <c r="AD52" s="1063"/>
      <c r="AE52" s="1063"/>
      <c r="AF52" s="1063"/>
      <c r="AG52" s="1063"/>
      <c r="AH52" s="261"/>
    </row>
    <row r="53" spans="1:34" s="143" customFormat="1" ht="12" customHeight="1">
      <c r="A53" s="258"/>
      <c r="B53" s="259"/>
      <c r="C53" s="260" t="s">
        <v>465</v>
      </c>
      <c r="D53" s="259"/>
      <c r="E53" s="259"/>
      <c r="F53" s="1064"/>
      <c r="G53" s="1064"/>
      <c r="H53" s="1064"/>
      <c r="I53" s="1064"/>
      <c r="J53" s="1064"/>
      <c r="K53" s="1064"/>
      <c r="L53" s="1064"/>
      <c r="M53" s="1064"/>
      <c r="N53" s="1064"/>
      <c r="O53" s="1064"/>
      <c r="P53" s="1064"/>
      <c r="Q53" s="1064"/>
      <c r="R53" s="1064"/>
      <c r="S53" s="1064"/>
      <c r="T53" s="1064"/>
      <c r="U53" s="1064"/>
      <c r="V53" s="1064"/>
      <c r="W53" s="1064"/>
      <c r="X53" s="1064"/>
      <c r="Y53" s="1064"/>
      <c r="Z53" s="1064"/>
      <c r="AA53" s="1064"/>
      <c r="AB53" s="1064"/>
      <c r="AC53" s="1064"/>
      <c r="AD53" s="1064"/>
      <c r="AE53" s="1064"/>
      <c r="AF53" s="1064"/>
      <c r="AG53" s="1064"/>
      <c r="AH53" s="261"/>
    </row>
    <row r="54" spans="1:34" s="143" customFormat="1" ht="2.25" customHeight="1">
      <c r="A54" s="258"/>
      <c r="B54" s="259"/>
      <c r="C54" s="260"/>
      <c r="D54" s="259"/>
      <c r="E54" s="259"/>
      <c r="F54" s="271"/>
      <c r="G54" s="271"/>
      <c r="H54" s="271"/>
      <c r="I54" s="271"/>
      <c r="J54" s="271"/>
      <c r="K54" s="271"/>
      <c r="L54" s="271"/>
      <c r="M54" s="271"/>
      <c r="N54" s="271"/>
      <c r="O54" s="271"/>
      <c r="P54" s="271"/>
      <c r="Q54" s="271"/>
      <c r="R54" s="271"/>
      <c r="S54" s="271"/>
      <c r="T54" s="271"/>
      <c r="U54" s="271"/>
      <c r="V54" s="271"/>
      <c r="W54" s="271"/>
      <c r="X54" s="271"/>
      <c r="Y54" s="271"/>
      <c r="Z54" s="271"/>
      <c r="AA54" s="271"/>
      <c r="AB54" s="271"/>
      <c r="AC54" s="271"/>
      <c r="AD54" s="271"/>
      <c r="AE54" s="271"/>
      <c r="AF54" s="271"/>
      <c r="AG54" s="271"/>
      <c r="AH54" s="261"/>
    </row>
    <row r="55" spans="1:34" s="168" customFormat="1" ht="12" customHeight="1">
      <c r="A55" s="265"/>
      <c r="B55" s="276"/>
      <c r="C55" s="276"/>
      <c r="D55" s="276"/>
      <c r="E55" s="276"/>
      <c r="F55" s="1063"/>
      <c r="G55" s="1063"/>
      <c r="H55" s="1063"/>
      <c r="I55" s="1063"/>
      <c r="J55" s="1063"/>
      <c r="K55" s="1063"/>
      <c r="L55" s="1063"/>
      <c r="M55" s="1063"/>
      <c r="N55" s="1063"/>
      <c r="O55" s="1063"/>
      <c r="P55" s="1063"/>
      <c r="Q55" s="1063"/>
      <c r="R55" s="1063"/>
      <c r="S55" s="1063"/>
      <c r="T55" s="1063"/>
      <c r="U55" s="1063"/>
      <c r="V55" s="1063"/>
      <c r="W55" s="1063"/>
      <c r="X55" s="1063"/>
      <c r="Y55" s="1063"/>
      <c r="Z55" s="1063"/>
      <c r="AA55" s="1063"/>
      <c r="AB55" s="1063"/>
      <c r="AC55" s="1063"/>
      <c r="AD55" s="1063"/>
      <c r="AE55" s="1063"/>
      <c r="AF55" s="1063"/>
      <c r="AG55" s="1063"/>
      <c r="AH55" s="277"/>
    </row>
    <row r="56" spans="1:34" s="168" customFormat="1" ht="12" customHeight="1">
      <c r="A56" s="265"/>
      <c r="B56" s="276"/>
      <c r="C56" s="276"/>
      <c r="D56" s="276"/>
      <c r="E56" s="276"/>
      <c r="F56" s="1064"/>
      <c r="G56" s="1064"/>
      <c r="H56" s="1064"/>
      <c r="I56" s="1064"/>
      <c r="J56" s="1064"/>
      <c r="K56" s="1064"/>
      <c r="L56" s="1064"/>
      <c r="M56" s="1064"/>
      <c r="N56" s="1064"/>
      <c r="O56" s="1064"/>
      <c r="P56" s="1064"/>
      <c r="Q56" s="1064"/>
      <c r="R56" s="1064"/>
      <c r="S56" s="1064"/>
      <c r="T56" s="1064"/>
      <c r="U56" s="1064"/>
      <c r="V56" s="1064"/>
      <c r="W56" s="1064"/>
      <c r="X56" s="1064"/>
      <c r="Y56" s="1064"/>
      <c r="Z56" s="1064"/>
      <c r="AA56" s="1064"/>
      <c r="AB56" s="1064"/>
      <c r="AC56" s="1064"/>
      <c r="AD56" s="1064"/>
      <c r="AE56" s="1064"/>
      <c r="AF56" s="1064"/>
      <c r="AG56" s="1064"/>
      <c r="AH56" s="277"/>
    </row>
    <row r="57" spans="1:34" s="168" customFormat="1" ht="2.25" customHeight="1">
      <c r="A57" s="265"/>
      <c r="B57" s="276"/>
      <c r="C57" s="276"/>
      <c r="D57" s="276"/>
      <c r="E57" s="276"/>
      <c r="F57" s="276"/>
      <c r="G57" s="276"/>
      <c r="H57" s="276"/>
      <c r="I57" s="276"/>
      <c r="J57" s="276"/>
      <c r="K57" s="276"/>
      <c r="L57" s="276"/>
      <c r="M57" s="276"/>
      <c r="N57" s="276"/>
      <c r="O57" s="276"/>
      <c r="P57" s="276"/>
      <c r="Q57" s="276"/>
      <c r="R57" s="276"/>
      <c r="S57" s="276"/>
      <c r="T57" s="276"/>
      <c r="U57" s="276"/>
      <c r="V57" s="276"/>
      <c r="W57" s="276"/>
      <c r="X57" s="276"/>
      <c r="Y57" s="276"/>
      <c r="Z57" s="276"/>
      <c r="AA57" s="276"/>
      <c r="AB57" s="276"/>
      <c r="AC57" s="276"/>
      <c r="AD57" s="276"/>
      <c r="AE57" s="276"/>
      <c r="AF57" s="276"/>
      <c r="AG57" s="276"/>
      <c r="AH57" s="277"/>
    </row>
    <row r="58" spans="1:34" s="143" customFormat="1" ht="13.5" customHeight="1">
      <c r="A58" s="258" t="s">
        <v>749</v>
      </c>
      <c r="B58" s="259"/>
      <c r="C58" s="259"/>
      <c r="D58" s="259"/>
      <c r="E58" s="259"/>
      <c r="F58" s="259"/>
      <c r="G58" s="259"/>
      <c r="H58" s="259"/>
      <c r="I58" s="259"/>
      <c r="J58" s="259"/>
      <c r="K58" s="259"/>
      <c r="L58" s="259"/>
      <c r="M58" s="259"/>
      <c r="N58" s="259"/>
      <c r="O58" s="259"/>
      <c r="P58" s="259"/>
      <c r="Q58" s="259"/>
      <c r="R58" s="259"/>
      <c r="S58" s="259"/>
      <c r="T58" s="259"/>
      <c r="U58" s="259"/>
      <c r="V58" s="259"/>
      <c r="W58" s="259"/>
      <c r="X58" s="259"/>
      <c r="Y58" s="259"/>
      <c r="Z58" s="259"/>
      <c r="AA58" s="259"/>
      <c r="AB58" s="259"/>
      <c r="AC58" s="259"/>
      <c r="AD58" s="259"/>
      <c r="AE58" s="259"/>
      <c r="AF58" s="259"/>
      <c r="AG58" s="259"/>
      <c r="AH58" s="261"/>
    </row>
    <row r="59" spans="1:34" s="143" customFormat="1" ht="12.75" customHeight="1">
      <c r="A59" s="258"/>
      <c r="B59" s="260" t="s">
        <v>586</v>
      </c>
      <c r="C59" s="259"/>
      <c r="D59" s="259"/>
      <c r="E59" s="259"/>
      <c r="F59" s="259"/>
      <c r="G59" s="259"/>
      <c r="H59" s="259"/>
      <c r="I59" s="259"/>
      <c r="J59" s="259"/>
      <c r="K59" s="259"/>
      <c r="L59" s="259"/>
      <c r="M59" s="259"/>
      <c r="N59" s="259"/>
      <c r="O59" s="259"/>
      <c r="P59" s="259"/>
      <c r="Q59" s="259"/>
      <c r="R59" s="259"/>
      <c r="S59" s="259"/>
      <c r="T59" s="259"/>
      <c r="U59" s="259"/>
      <c r="V59" s="259"/>
      <c r="W59" s="259"/>
      <c r="X59" s="259"/>
      <c r="Y59" s="259"/>
      <c r="Z59" s="259"/>
      <c r="AA59" s="259"/>
      <c r="AB59" s="259"/>
      <c r="AC59" s="259"/>
      <c r="AD59" s="259"/>
      <c r="AE59" s="259"/>
      <c r="AF59" s="259"/>
      <c r="AG59" s="259"/>
      <c r="AH59" s="261"/>
    </row>
    <row r="60" spans="1:34" s="168" customFormat="1" ht="13.5" customHeight="1">
      <c r="A60" s="265"/>
      <c r="B60" s="259" t="s">
        <v>587</v>
      </c>
      <c r="C60" s="259"/>
      <c r="D60" s="259"/>
      <c r="E60" s="259"/>
      <c r="F60" s="259"/>
      <c r="G60" s="286"/>
      <c r="H60" s="259"/>
      <c r="I60" s="259"/>
      <c r="J60" s="259"/>
      <c r="K60" s="259"/>
      <c r="L60" s="259"/>
      <c r="M60" s="259"/>
      <c r="N60" s="259"/>
      <c r="O60" s="259"/>
      <c r="P60" s="259"/>
      <c r="Q60" s="259"/>
      <c r="R60" s="259"/>
      <c r="S60" s="259"/>
      <c r="T60" s="259"/>
      <c r="U60" s="259"/>
      <c r="V60" s="259"/>
      <c r="W60" s="259"/>
      <c r="X60" s="259"/>
      <c r="Y60" s="259"/>
      <c r="Z60" s="286"/>
      <c r="AA60" s="259"/>
      <c r="AB60" s="259"/>
      <c r="AC60" s="259"/>
      <c r="AD60" s="259"/>
      <c r="AE60" s="259"/>
      <c r="AF60" s="259"/>
      <c r="AG60" s="259"/>
      <c r="AH60" s="277"/>
    </row>
    <row r="61" spans="1:34" s="168" customFormat="1" ht="12.75" customHeight="1">
      <c r="A61" s="265"/>
      <c r="B61" s="260" t="s">
        <v>588</v>
      </c>
      <c r="C61" s="259"/>
      <c r="D61" s="259"/>
      <c r="E61" s="259"/>
      <c r="F61" s="259"/>
      <c r="G61" s="286"/>
      <c r="H61" s="259"/>
      <c r="I61" s="259"/>
      <c r="J61" s="259"/>
      <c r="K61" s="259"/>
      <c r="L61" s="259"/>
      <c r="M61" s="259"/>
      <c r="N61" s="259"/>
      <c r="O61" s="259"/>
      <c r="P61" s="259"/>
      <c r="Q61" s="259"/>
      <c r="R61" s="259"/>
      <c r="S61" s="259"/>
      <c r="T61" s="259"/>
      <c r="U61" s="259"/>
      <c r="V61" s="259"/>
      <c r="W61" s="259"/>
      <c r="X61" s="259"/>
      <c r="Y61" s="259"/>
      <c r="Z61" s="286"/>
      <c r="AA61" s="259"/>
      <c r="AB61" s="259"/>
      <c r="AC61" s="259"/>
      <c r="AD61" s="259"/>
      <c r="AE61" s="259"/>
      <c r="AF61" s="259"/>
      <c r="AG61" s="259"/>
      <c r="AH61" s="277"/>
    </row>
    <row r="62" spans="1:34" s="143" customFormat="1" ht="12.75" customHeight="1">
      <c r="A62" s="258"/>
      <c r="B62" s="276"/>
      <c r="C62" s="276" t="s">
        <v>577</v>
      </c>
      <c r="D62" s="276"/>
      <c r="E62" s="276"/>
      <c r="F62" s="276"/>
      <c r="G62" s="1063"/>
      <c r="H62" s="1063"/>
      <c r="I62" s="1063"/>
      <c r="J62" s="1063"/>
      <c r="K62" s="1063"/>
      <c r="L62" s="1063"/>
      <c r="M62" s="1063"/>
      <c r="N62" s="1063"/>
      <c r="O62" s="1063"/>
      <c r="P62" s="1063"/>
      <c r="Q62" s="1063"/>
      <c r="R62" s="1063"/>
      <c r="S62" s="1063"/>
      <c r="T62" s="1063"/>
      <c r="U62" s="276"/>
      <c r="V62" s="276"/>
      <c r="W62" s="276"/>
      <c r="X62" s="276"/>
      <c r="Y62" s="276"/>
      <c r="Z62" s="276"/>
      <c r="AA62" s="276"/>
      <c r="AB62" s="276"/>
      <c r="AC62" s="276"/>
      <c r="AD62" s="276"/>
      <c r="AE62" s="276"/>
      <c r="AF62" s="276"/>
      <c r="AG62" s="276"/>
      <c r="AH62" s="261"/>
    </row>
    <row r="63" spans="1:34" s="143" customFormat="1" ht="12.75" customHeight="1">
      <c r="A63" s="258"/>
      <c r="B63" s="276"/>
      <c r="C63" s="260" t="s">
        <v>589</v>
      </c>
      <c r="D63" s="276"/>
      <c r="E63" s="276"/>
      <c r="F63" s="276"/>
      <c r="G63" s="1064"/>
      <c r="H63" s="1064"/>
      <c r="I63" s="1064"/>
      <c r="J63" s="1064"/>
      <c r="K63" s="1064"/>
      <c r="L63" s="1064"/>
      <c r="M63" s="1064"/>
      <c r="N63" s="1064"/>
      <c r="O63" s="1064"/>
      <c r="P63" s="1064"/>
      <c r="Q63" s="1064"/>
      <c r="R63" s="1064"/>
      <c r="S63" s="1064"/>
      <c r="T63" s="1064"/>
      <c r="U63" s="276"/>
      <c r="V63" s="276"/>
      <c r="W63" s="276"/>
      <c r="X63" s="276"/>
      <c r="Y63" s="276"/>
      <c r="Z63" s="276"/>
      <c r="AA63" s="276"/>
      <c r="AB63" s="276"/>
      <c r="AC63" s="276"/>
      <c r="AD63" s="276"/>
      <c r="AE63" s="276"/>
      <c r="AF63" s="276"/>
      <c r="AG63" s="276"/>
      <c r="AH63" s="261"/>
    </row>
    <row r="64" spans="1:34" s="143" customFormat="1" ht="2.25" customHeight="1">
      <c r="A64" s="258"/>
      <c r="B64" s="276"/>
      <c r="C64" s="260"/>
      <c r="D64" s="276"/>
      <c r="E64" s="276"/>
      <c r="F64" s="276"/>
      <c r="G64" s="276"/>
      <c r="H64" s="276"/>
      <c r="I64" s="276"/>
      <c r="J64" s="276"/>
      <c r="K64" s="276"/>
      <c r="L64" s="276"/>
      <c r="M64" s="276"/>
      <c r="N64" s="276"/>
      <c r="O64" s="276"/>
      <c r="P64" s="276"/>
      <c r="Q64" s="276"/>
      <c r="R64" s="276"/>
      <c r="S64" s="276"/>
      <c r="T64" s="276"/>
      <c r="U64" s="276"/>
      <c r="V64" s="276"/>
      <c r="W64" s="276"/>
      <c r="X64" s="276"/>
      <c r="Y64" s="276"/>
      <c r="Z64" s="276"/>
      <c r="AA64" s="276"/>
      <c r="AB64" s="276"/>
      <c r="AC64" s="276"/>
      <c r="AD64" s="276"/>
      <c r="AE64" s="276"/>
      <c r="AF64" s="276"/>
      <c r="AG64" s="276"/>
      <c r="AH64" s="261"/>
    </row>
    <row r="65" spans="1:41" s="143" customFormat="1" ht="12.75" customHeight="1">
      <c r="A65" s="258"/>
      <c r="B65" s="276"/>
      <c r="C65" s="276" t="s">
        <v>579</v>
      </c>
      <c r="D65" s="276"/>
      <c r="E65" s="276"/>
      <c r="F65" s="276"/>
      <c r="G65" s="1058"/>
      <c r="H65" s="1058"/>
      <c r="I65" s="1058"/>
      <c r="J65" s="1058"/>
      <c r="K65" s="1060" t="s">
        <v>353</v>
      </c>
      <c r="L65" s="1060"/>
      <c r="M65" s="1058"/>
      <c r="N65" s="1058"/>
      <c r="O65" s="1060" t="s">
        <v>354</v>
      </c>
      <c r="P65" s="1060"/>
      <c r="Q65" s="1060" t="s">
        <v>486</v>
      </c>
      <c r="R65" s="1060"/>
      <c r="S65" s="1058"/>
      <c r="T65" s="1058"/>
      <c r="U65" s="1058"/>
      <c r="V65" s="1058"/>
      <c r="W65" s="1060" t="s">
        <v>353</v>
      </c>
      <c r="X65" s="1060"/>
      <c r="Y65" s="1058"/>
      <c r="Z65" s="1058"/>
      <c r="AA65" s="1060" t="s">
        <v>354</v>
      </c>
      <c r="AB65" s="1060"/>
      <c r="AC65" s="276" t="s">
        <v>580</v>
      </c>
      <c r="AD65" s="276"/>
      <c r="AE65" s="259"/>
      <c r="AF65" s="259"/>
      <c r="AG65" s="259"/>
      <c r="AH65" s="261"/>
    </row>
    <row r="66" spans="1:41" s="143" customFormat="1" ht="12.75" customHeight="1">
      <c r="A66" s="258"/>
      <c r="B66" s="259"/>
      <c r="C66" s="260" t="s">
        <v>581</v>
      </c>
      <c r="D66" s="260"/>
      <c r="E66" s="267" t="s">
        <v>582</v>
      </c>
      <c r="F66" s="260"/>
      <c r="G66" s="1059"/>
      <c r="H66" s="1059"/>
      <c r="I66" s="1059"/>
      <c r="J66" s="1059"/>
      <c r="K66" s="1061" t="s">
        <v>358</v>
      </c>
      <c r="L66" s="1061"/>
      <c r="M66" s="1059"/>
      <c r="N66" s="1059"/>
      <c r="O66" s="1061" t="s">
        <v>359</v>
      </c>
      <c r="P66" s="1061"/>
      <c r="Q66" s="1062" t="s">
        <v>583</v>
      </c>
      <c r="R66" s="1062"/>
      <c r="S66" s="1059"/>
      <c r="T66" s="1059"/>
      <c r="U66" s="1059"/>
      <c r="V66" s="1059"/>
      <c r="W66" s="1061" t="s">
        <v>358</v>
      </c>
      <c r="X66" s="1061"/>
      <c r="Y66" s="1059"/>
      <c r="Z66" s="1059"/>
      <c r="AA66" s="1061" t="s">
        <v>359</v>
      </c>
      <c r="AB66" s="1061"/>
      <c r="AC66" s="259"/>
      <c r="AD66" s="259"/>
      <c r="AE66" s="259"/>
      <c r="AF66" s="259"/>
      <c r="AG66" s="259"/>
      <c r="AH66" s="261"/>
    </row>
    <row r="67" spans="1:41" s="143" customFormat="1" ht="2.25" customHeight="1">
      <c r="A67" s="258"/>
      <c r="B67" s="259"/>
      <c r="C67" s="260"/>
      <c r="D67" s="260"/>
      <c r="E67" s="260"/>
      <c r="F67" s="260"/>
      <c r="G67" s="260"/>
      <c r="H67" s="260"/>
      <c r="I67" s="260"/>
      <c r="J67" s="260"/>
      <c r="K67" s="260"/>
      <c r="L67" s="259"/>
      <c r="M67" s="260"/>
      <c r="N67" s="260"/>
      <c r="O67" s="260"/>
      <c r="P67" s="284"/>
      <c r="Q67" s="260"/>
      <c r="R67" s="260"/>
      <c r="S67" s="260"/>
      <c r="T67" s="260"/>
      <c r="U67" s="260"/>
      <c r="V67" s="260"/>
      <c r="W67" s="260"/>
      <c r="X67" s="260"/>
      <c r="Y67" s="260"/>
      <c r="Z67" s="260"/>
      <c r="AA67" s="259"/>
      <c r="AB67" s="260"/>
      <c r="AC67" s="260"/>
      <c r="AD67" s="260"/>
      <c r="AE67" s="284"/>
      <c r="AF67" s="259"/>
      <c r="AG67" s="259"/>
      <c r="AH67" s="261"/>
    </row>
    <row r="68" spans="1:41" s="143" customFormat="1" ht="13.5">
      <c r="A68" s="258" t="s">
        <v>750</v>
      </c>
      <c r="B68" s="259"/>
      <c r="C68" s="259"/>
      <c r="D68" s="259"/>
      <c r="E68" s="259"/>
      <c r="F68" s="259"/>
      <c r="G68" s="259"/>
      <c r="H68" s="259"/>
      <c r="I68" s="259"/>
      <c r="J68" s="259"/>
      <c r="K68" s="259"/>
      <c r="L68" s="259"/>
      <c r="M68" s="259"/>
      <c r="N68" s="260"/>
      <c r="O68" s="259"/>
      <c r="P68" s="259"/>
      <c r="Q68" s="259"/>
      <c r="R68" s="259"/>
      <c r="S68" s="259"/>
      <c r="T68" s="259"/>
      <c r="U68" s="259"/>
      <c r="V68" s="259"/>
      <c r="W68" s="259"/>
      <c r="X68" s="259"/>
      <c r="Y68" s="259"/>
      <c r="Z68" s="259"/>
      <c r="AA68" s="259"/>
      <c r="AB68" s="259"/>
      <c r="AC68" s="259"/>
      <c r="AD68" s="259"/>
      <c r="AE68" s="259"/>
      <c r="AF68" s="259"/>
      <c r="AG68" s="259"/>
      <c r="AH68" s="261"/>
    </row>
    <row r="69" spans="1:41" s="143" customFormat="1" ht="13.5">
      <c r="A69" s="258"/>
      <c r="B69" s="260" t="s">
        <v>591</v>
      </c>
      <c r="C69" s="259"/>
      <c r="D69" s="259"/>
      <c r="E69" s="259"/>
      <c r="F69" s="259"/>
      <c r="G69" s="259"/>
      <c r="H69" s="259"/>
      <c r="I69" s="259"/>
      <c r="J69" s="260"/>
      <c r="K69" s="259"/>
      <c r="L69" s="259"/>
      <c r="M69" s="259"/>
      <c r="N69" s="260"/>
      <c r="O69" s="259"/>
      <c r="P69" s="259"/>
      <c r="Q69" s="259"/>
      <c r="R69" s="259"/>
      <c r="S69" s="259"/>
      <c r="T69" s="259"/>
      <c r="U69" s="259"/>
      <c r="V69" s="259"/>
      <c r="W69" s="259"/>
      <c r="X69" s="259"/>
      <c r="Y69" s="259"/>
      <c r="Z69" s="259"/>
      <c r="AA69" s="259"/>
      <c r="AB69" s="259"/>
      <c r="AC69" s="259"/>
      <c r="AD69" s="259"/>
      <c r="AE69" s="259"/>
      <c r="AF69" s="259"/>
      <c r="AG69" s="259"/>
      <c r="AH69" s="261"/>
    </row>
    <row r="70" spans="1:41" s="143" customFormat="1" ht="13.5" customHeight="1">
      <c r="A70" s="258"/>
      <c r="B70" s="259" t="s">
        <v>592</v>
      </c>
      <c r="C70" s="287"/>
      <c r="D70" s="287"/>
      <c r="E70" s="287"/>
      <c r="F70" s="259"/>
      <c r="G70" s="286"/>
      <c r="H70" s="259"/>
      <c r="I70" s="260"/>
      <c r="J70" s="260"/>
      <c r="K70" s="260"/>
      <c r="L70" s="259"/>
      <c r="M70" s="260" t="s">
        <v>593</v>
      </c>
      <c r="N70" s="259"/>
      <c r="O70" s="259"/>
      <c r="P70" s="259"/>
      <c r="Q70" s="259"/>
      <c r="R70" s="259"/>
      <c r="S70" s="259"/>
      <c r="T70" s="259"/>
      <c r="U70" s="259"/>
      <c r="V70" s="259"/>
      <c r="W70" s="259"/>
      <c r="X70" s="259"/>
      <c r="Y70" s="259"/>
      <c r="Z70" s="259"/>
      <c r="AA70" s="259"/>
      <c r="AB70" s="259"/>
      <c r="AC70" s="259"/>
      <c r="AD70" s="286"/>
      <c r="AE70" s="270"/>
      <c r="AF70" s="259"/>
      <c r="AG70" s="259"/>
      <c r="AH70" s="261"/>
    </row>
    <row r="71" spans="1:41" s="143" customFormat="1" ht="13.5" customHeight="1">
      <c r="A71" s="258"/>
      <c r="B71" s="268" t="s">
        <v>96</v>
      </c>
      <c r="C71" s="259" t="s">
        <v>594</v>
      </c>
      <c r="D71" s="259"/>
      <c r="E71" s="259"/>
      <c r="F71" s="259"/>
      <c r="G71" s="1052"/>
      <c r="H71" s="1052"/>
      <c r="I71" s="1052"/>
      <c r="J71" s="1052"/>
      <c r="K71" s="1052"/>
      <c r="L71" s="1052"/>
      <c r="M71" s="1052"/>
      <c r="N71" s="1052"/>
      <c r="O71" s="259" t="s">
        <v>595</v>
      </c>
      <c r="P71" s="259"/>
      <c r="Q71" s="259"/>
      <c r="R71" s="259"/>
      <c r="S71" s="268" t="str">
        <f>IF(AA71="","□","■")</f>
        <v>■</v>
      </c>
      <c r="T71" s="259" t="s">
        <v>596</v>
      </c>
      <c r="U71" s="259"/>
      <c r="V71" s="259"/>
      <c r="W71" s="259"/>
      <c r="X71" s="259"/>
      <c r="Y71" s="259"/>
      <c r="Z71" s="259"/>
      <c r="AA71" s="1050">
        <f>IF(Application!X95="","",Application!X95)</f>
        <v>85000</v>
      </c>
      <c r="AB71" s="1050"/>
      <c r="AC71" s="1050"/>
      <c r="AD71" s="1050"/>
      <c r="AE71" s="1050"/>
      <c r="AF71" s="1050"/>
      <c r="AG71" s="259" t="s">
        <v>595</v>
      </c>
      <c r="AH71" s="261"/>
    </row>
    <row r="72" spans="1:41" s="143" customFormat="1" ht="12.75" customHeight="1">
      <c r="A72" s="258"/>
      <c r="B72" s="259"/>
      <c r="C72" s="260" t="s">
        <v>597</v>
      </c>
      <c r="D72" s="260"/>
      <c r="E72" s="260"/>
      <c r="F72" s="260"/>
      <c r="G72" s="1053"/>
      <c r="H72" s="1053"/>
      <c r="I72" s="1053"/>
      <c r="J72" s="1053"/>
      <c r="K72" s="1053"/>
      <c r="L72" s="1053"/>
      <c r="M72" s="1053"/>
      <c r="N72" s="1053"/>
      <c r="O72" s="260" t="s">
        <v>598</v>
      </c>
      <c r="P72" s="260"/>
      <c r="Q72" s="260"/>
      <c r="R72" s="259"/>
      <c r="S72" s="260"/>
      <c r="T72" s="260" t="s">
        <v>599</v>
      </c>
      <c r="U72" s="259"/>
      <c r="V72" s="259"/>
      <c r="W72" s="259"/>
      <c r="X72" s="259"/>
      <c r="Y72" s="259"/>
      <c r="Z72" s="259"/>
      <c r="AA72" s="1051"/>
      <c r="AB72" s="1051"/>
      <c r="AC72" s="1051"/>
      <c r="AD72" s="1051"/>
      <c r="AE72" s="1051"/>
      <c r="AF72" s="1051"/>
      <c r="AG72" s="260" t="s">
        <v>598</v>
      </c>
      <c r="AH72" s="261"/>
    </row>
    <row r="73" spans="1:41" s="143" customFormat="1" ht="2.25" customHeight="1">
      <c r="A73" s="258"/>
      <c r="B73" s="259"/>
      <c r="C73" s="260"/>
      <c r="D73" s="260"/>
      <c r="E73" s="260"/>
      <c r="F73" s="260"/>
      <c r="G73" s="260"/>
      <c r="H73" s="260"/>
      <c r="I73" s="260"/>
      <c r="J73" s="260"/>
      <c r="K73" s="260"/>
      <c r="L73" s="260"/>
      <c r="M73" s="260"/>
      <c r="N73" s="260"/>
      <c r="O73" s="260"/>
      <c r="P73" s="260"/>
      <c r="Q73" s="260"/>
      <c r="R73" s="260"/>
      <c r="S73" s="260"/>
      <c r="T73" s="259"/>
      <c r="U73" s="259"/>
      <c r="V73" s="259"/>
      <c r="W73" s="259"/>
      <c r="X73" s="259"/>
      <c r="Y73" s="259"/>
      <c r="Z73" s="259"/>
      <c r="AA73" s="259"/>
      <c r="AB73" s="259"/>
      <c r="AC73" s="259"/>
      <c r="AD73" s="259"/>
      <c r="AE73" s="259"/>
      <c r="AF73" s="259"/>
      <c r="AG73" s="260"/>
      <c r="AH73" s="261"/>
    </row>
    <row r="74" spans="1:41" s="143" customFormat="1" ht="13.5" customHeight="1">
      <c r="A74" s="258"/>
      <c r="B74" s="268" t="str">
        <f>IF(J74="","□","■")</f>
        <v>□</v>
      </c>
      <c r="C74" s="259" t="s">
        <v>600</v>
      </c>
      <c r="D74" s="259"/>
      <c r="E74" s="259"/>
      <c r="F74" s="259"/>
      <c r="G74" s="259"/>
      <c r="H74" s="259"/>
      <c r="I74" s="259"/>
      <c r="J74" s="1052"/>
      <c r="K74" s="1052"/>
      <c r="L74" s="1052"/>
      <c r="M74" s="1052"/>
      <c r="N74" s="1052"/>
      <c r="O74" s="1052"/>
      <c r="P74" s="1052"/>
      <c r="Q74" s="1052"/>
      <c r="R74" s="273" t="s">
        <v>595</v>
      </c>
      <c r="S74" s="259"/>
      <c r="T74" s="259"/>
      <c r="U74" s="259"/>
      <c r="V74" s="268" t="s">
        <v>96</v>
      </c>
      <c r="W74" s="259" t="s">
        <v>601</v>
      </c>
      <c r="X74" s="259"/>
      <c r="Y74" s="259"/>
      <c r="Z74" s="259"/>
      <c r="AA74" s="1052"/>
      <c r="AB74" s="1052"/>
      <c r="AC74" s="1052"/>
      <c r="AD74" s="1052"/>
      <c r="AE74" s="1052"/>
      <c r="AF74" s="1052"/>
      <c r="AG74" s="270" t="s">
        <v>595</v>
      </c>
      <c r="AH74" s="261"/>
    </row>
    <row r="75" spans="1:41" s="143" customFormat="1" ht="12.75" customHeight="1">
      <c r="A75" s="258"/>
      <c r="B75" s="260"/>
      <c r="C75" s="260" t="s">
        <v>602</v>
      </c>
      <c r="D75" s="260"/>
      <c r="E75" s="260"/>
      <c r="F75" s="260"/>
      <c r="G75" s="260"/>
      <c r="H75" s="260"/>
      <c r="I75" s="260"/>
      <c r="J75" s="1053"/>
      <c r="K75" s="1053"/>
      <c r="L75" s="1053"/>
      <c r="M75" s="1053"/>
      <c r="N75" s="1053"/>
      <c r="O75" s="1053"/>
      <c r="P75" s="1053"/>
      <c r="Q75" s="1053"/>
      <c r="R75" s="260" t="s">
        <v>598</v>
      </c>
      <c r="S75" s="260"/>
      <c r="T75" s="260"/>
      <c r="U75" s="259"/>
      <c r="V75" s="260"/>
      <c r="W75" s="260" t="s">
        <v>603</v>
      </c>
      <c r="X75" s="260"/>
      <c r="Y75" s="259"/>
      <c r="Z75" s="259"/>
      <c r="AA75" s="1053"/>
      <c r="AB75" s="1053"/>
      <c r="AC75" s="1053"/>
      <c r="AD75" s="1053"/>
      <c r="AE75" s="1053"/>
      <c r="AF75" s="1053"/>
      <c r="AG75" s="260" t="s">
        <v>598</v>
      </c>
      <c r="AH75" s="261"/>
    </row>
    <row r="76" spans="1:41" s="143" customFormat="1" ht="2.25" customHeight="1">
      <c r="A76" s="258"/>
      <c r="B76" s="260"/>
      <c r="C76" s="260"/>
      <c r="D76" s="260"/>
      <c r="E76" s="260"/>
      <c r="F76" s="260"/>
      <c r="G76" s="260"/>
      <c r="H76" s="260"/>
      <c r="I76" s="260"/>
      <c r="J76" s="260"/>
      <c r="K76" s="260"/>
      <c r="L76" s="260"/>
      <c r="M76" s="260"/>
      <c r="N76" s="260"/>
      <c r="O76" s="260"/>
      <c r="P76" s="260"/>
      <c r="Q76" s="260"/>
      <c r="R76" s="260"/>
      <c r="S76" s="260"/>
      <c r="T76" s="260"/>
      <c r="U76" s="260"/>
      <c r="V76" s="260"/>
      <c r="W76" s="260"/>
      <c r="X76" s="259"/>
      <c r="Y76" s="259"/>
      <c r="Z76" s="259"/>
      <c r="AA76" s="259"/>
      <c r="AB76" s="259"/>
      <c r="AC76" s="259"/>
      <c r="AD76" s="259"/>
      <c r="AE76" s="259"/>
      <c r="AF76" s="259"/>
      <c r="AG76" s="260"/>
      <c r="AH76" s="261"/>
    </row>
    <row r="77" spans="1:41" s="143" customFormat="1" ht="14.25" customHeight="1">
      <c r="A77" s="258"/>
      <c r="B77" s="268" t="str">
        <f>IF(F77="","□","■")</f>
        <v>■</v>
      </c>
      <c r="C77" s="259" t="s">
        <v>584</v>
      </c>
      <c r="D77" s="259"/>
      <c r="E77" s="259"/>
      <c r="F77" s="1054" t="str">
        <f>IF(G5="","","アルバイト（100,000）"&amp;CHAR(10)&amp;'申請人用（認定）１'!H55&amp;"年"&amp;'申請人用（認定）１'!N55+1&amp;"月開始予定")</f>
        <v>アルバイト（100,000）
2023年11月開始予定</v>
      </c>
      <c r="G77" s="1054"/>
      <c r="H77" s="1054"/>
      <c r="I77" s="1054"/>
      <c r="J77" s="1054"/>
      <c r="K77" s="1054"/>
      <c r="L77" s="1054"/>
      <c r="M77" s="1054"/>
      <c r="N77" s="259" t="s">
        <v>595</v>
      </c>
      <c r="O77" s="259"/>
      <c r="P77" s="259"/>
      <c r="Q77" s="259"/>
      <c r="R77" s="259"/>
      <c r="S77" s="259"/>
      <c r="T77" s="259"/>
      <c r="U77" s="259"/>
      <c r="V77" s="259"/>
      <c r="W77" s="259"/>
      <c r="X77" s="259"/>
      <c r="Y77" s="259"/>
      <c r="Z77" s="259"/>
      <c r="AA77" s="259"/>
      <c r="AB77" s="259"/>
      <c r="AC77" s="259"/>
      <c r="AD77" s="259"/>
      <c r="AE77" s="259"/>
      <c r="AF77" s="259"/>
      <c r="AG77" s="259"/>
      <c r="AH77" s="261"/>
    </row>
    <row r="78" spans="1:41" s="143" customFormat="1" ht="12.75" customHeight="1">
      <c r="A78" s="258"/>
      <c r="B78" s="259"/>
      <c r="C78" s="260" t="s">
        <v>465</v>
      </c>
      <c r="D78" s="259"/>
      <c r="E78" s="259"/>
      <c r="F78" s="1055"/>
      <c r="G78" s="1055"/>
      <c r="H78" s="1055"/>
      <c r="I78" s="1055"/>
      <c r="J78" s="1055"/>
      <c r="K78" s="1055"/>
      <c r="L78" s="1055"/>
      <c r="M78" s="1055"/>
      <c r="N78" s="260" t="s">
        <v>598</v>
      </c>
      <c r="O78" s="259"/>
      <c r="P78" s="259"/>
      <c r="Q78" s="259"/>
      <c r="R78" s="259"/>
      <c r="S78" s="259"/>
      <c r="T78" s="259"/>
      <c r="U78" s="259"/>
      <c r="V78" s="259"/>
      <c r="W78" s="259"/>
      <c r="X78" s="259"/>
      <c r="Y78" s="259"/>
      <c r="Z78" s="259"/>
      <c r="AA78" s="259"/>
      <c r="AB78" s="259"/>
      <c r="AC78" s="259"/>
      <c r="AD78" s="259"/>
      <c r="AE78" s="259"/>
      <c r="AF78" s="259"/>
      <c r="AG78" s="259"/>
      <c r="AH78" s="261"/>
      <c r="AO78" s="150"/>
    </row>
    <row r="79" spans="1:41" s="143" customFormat="1" ht="2.25" customHeight="1">
      <c r="A79" s="258"/>
      <c r="B79" s="259"/>
      <c r="C79" s="259"/>
      <c r="D79" s="260"/>
      <c r="E79" s="260"/>
      <c r="F79" s="260"/>
      <c r="G79" s="260"/>
      <c r="H79" s="260"/>
      <c r="I79" s="260"/>
      <c r="J79" s="260"/>
      <c r="K79" s="260"/>
      <c r="L79" s="260"/>
      <c r="M79" s="260"/>
      <c r="N79" s="260"/>
      <c r="O79" s="260"/>
      <c r="P79" s="260"/>
      <c r="Q79" s="260"/>
      <c r="R79" s="260"/>
      <c r="S79" s="260"/>
      <c r="T79" s="260"/>
      <c r="U79" s="259"/>
      <c r="V79" s="259"/>
      <c r="W79" s="259"/>
      <c r="X79" s="259"/>
      <c r="Y79" s="259"/>
      <c r="Z79" s="259"/>
      <c r="AA79" s="259"/>
      <c r="AB79" s="259"/>
      <c r="AC79" s="259"/>
      <c r="AD79" s="259"/>
      <c r="AE79" s="259"/>
      <c r="AF79" s="259"/>
      <c r="AG79" s="259"/>
      <c r="AH79" s="261"/>
    </row>
    <row r="80" spans="1:41" s="143" customFormat="1" ht="2.25" customHeight="1">
      <c r="A80" s="258"/>
      <c r="B80" s="259"/>
      <c r="C80" s="260"/>
      <c r="D80" s="259"/>
      <c r="E80" s="259"/>
      <c r="F80" s="259"/>
      <c r="G80" s="259"/>
      <c r="H80" s="259"/>
      <c r="I80" s="259"/>
      <c r="J80" s="259"/>
      <c r="K80" s="259"/>
      <c r="L80" s="259"/>
      <c r="M80" s="259"/>
      <c r="N80" s="259"/>
      <c r="O80" s="259"/>
      <c r="P80" s="259"/>
      <c r="Q80" s="259"/>
      <c r="R80" s="259"/>
      <c r="S80" s="259"/>
      <c r="T80" s="259"/>
      <c r="U80" s="259"/>
      <c r="V80" s="259"/>
      <c r="W80" s="259"/>
      <c r="X80" s="259"/>
      <c r="Y80" s="259"/>
      <c r="Z80" s="259"/>
      <c r="AA80" s="259"/>
      <c r="AB80" s="259"/>
      <c r="AC80" s="259"/>
      <c r="AD80" s="259"/>
      <c r="AE80" s="259"/>
      <c r="AF80" s="259"/>
      <c r="AG80" s="259"/>
      <c r="AH80" s="261"/>
      <c r="AO80" s="150"/>
    </row>
    <row r="81" spans="1:41" s="143" customFormat="1" ht="14.25" customHeight="1">
      <c r="A81" s="258"/>
      <c r="B81" s="259" t="s">
        <v>751</v>
      </c>
      <c r="C81" s="259"/>
      <c r="D81" s="259"/>
      <c r="E81" s="259"/>
      <c r="F81" s="259"/>
      <c r="G81" s="259"/>
      <c r="H81" s="259"/>
      <c r="I81" s="259"/>
      <c r="J81" s="259"/>
      <c r="K81" s="259"/>
      <c r="L81" s="259"/>
      <c r="M81" s="259"/>
      <c r="N81" s="259"/>
      <c r="O81" s="259"/>
      <c r="P81" s="259"/>
      <c r="Q81" s="259"/>
      <c r="R81" s="259"/>
      <c r="S81" s="259"/>
      <c r="T81" s="259"/>
      <c r="U81" s="259"/>
      <c r="V81" s="259"/>
      <c r="W81" s="259"/>
      <c r="X81" s="259"/>
      <c r="Y81" s="259"/>
      <c r="Z81" s="259"/>
      <c r="AA81" s="259"/>
      <c r="AB81" s="259"/>
      <c r="AC81" s="259"/>
      <c r="AD81" s="259"/>
      <c r="AE81" s="259"/>
      <c r="AF81" s="259"/>
      <c r="AG81" s="259"/>
      <c r="AH81" s="261"/>
      <c r="AO81" s="150"/>
    </row>
    <row r="82" spans="1:41" s="143" customFormat="1" ht="14.25" customHeight="1">
      <c r="A82" s="258"/>
      <c r="B82" s="259"/>
      <c r="C82" s="1056" t="s">
        <v>618</v>
      </c>
      <c r="D82" s="1056"/>
      <c r="E82" s="1056"/>
      <c r="F82" s="1056"/>
      <c r="G82" s="1056"/>
      <c r="H82" s="1056"/>
      <c r="I82" s="1056"/>
      <c r="J82" s="1056"/>
      <c r="K82" s="1056"/>
      <c r="L82" s="1056"/>
      <c r="M82" s="1056"/>
      <c r="N82" s="1056"/>
      <c r="O82" s="1056"/>
      <c r="P82" s="1056"/>
      <c r="Q82" s="1056"/>
      <c r="R82" s="1056"/>
      <c r="S82" s="1056"/>
      <c r="T82" s="1056"/>
      <c r="U82" s="1056"/>
      <c r="V82" s="1056"/>
      <c r="W82" s="1056"/>
      <c r="X82" s="1056"/>
      <c r="Y82" s="1056"/>
      <c r="Z82" s="1056"/>
      <c r="AA82" s="1056"/>
      <c r="AB82" s="1056"/>
      <c r="AC82" s="1056"/>
      <c r="AD82" s="1056"/>
      <c r="AE82" s="1056"/>
      <c r="AF82" s="1056"/>
      <c r="AG82" s="1056"/>
      <c r="AH82" s="1057"/>
      <c r="AO82" s="150"/>
    </row>
    <row r="83" spans="1:41" s="143" customFormat="1" ht="14.25" customHeight="1">
      <c r="A83" s="258"/>
      <c r="B83" s="259"/>
      <c r="C83" s="259" t="s">
        <v>619</v>
      </c>
      <c r="D83" s="259"/>
      <c r="E83" s="259"/>
      <c r="F83" s="259"/>
      <c r="G83" s="1045" t="str">
        <f>IF(Application!F89="","",Application!F89)</f>
        <v>陈宝仪</v>
      </c>
      <c r="H83" s="1045"/>
      <c r="I83" s="1045"/>
      <c r="J83" s="1045"/>
      <c r="K83" s="1045"/>
      <c r="L83" s="1045"/>
      <c r="M83" s="1045"/>
      <c r="N83" s="1045"/>
      <c r="O83" s="1045"/>
      <c r="P83" s="1045"/>
      <c r="Q83" s="1045"/>
      <c r="R83" s="1045"/>
      <c r="S83" s="1045"/>
      <c r="T83" s="1045"/>
      <c r="U83" s="1045"/>
      <c r="V83" s="259"/>
      <c r="W83" s="259"/>
      <c r="X83" s="259"/>
      <c r="Y83" s="259"/>
      <c r="Z83" s="259"/>
      <c r="AA83" s="259"/>
      <c r="AB83" s="259"/>
      <c r="AC83" s="259"/>
      <c r="AD83" s="259"/>
      <c r="AE83" s="259"/>
      <c r="AF83" s="259"/>
      <c r="AG83" s="259"/>
      <c r="AH83" s="261"/>
    </row>
    <row r="84" spans="1:41" s="143" customFormat="1" ht="12.75" customHeight="1">
      <c r="A84" s="258"/>
      <c r="B84" s="259"/>
      <c r="C84" s="259"/>
      <c r="D84" s="260" t="s">
        <v>512</v>
      </c>
      <c r="E84" s="259"/>
      <c r="F84" s="259"/>
      <c r="G84" s="1046"/>
      <c r="H84" s="1046"/>
      <c r="I84" s="1046"/>
      <c r="J84" s="1046"/>
      <c r="K84" s="1046"/>
      <c r="L84" s="1046"/>
      <c r="M84" s="1046"/>
      <c r="N84" s="1046"/>
      <c r="O84" s="1046"/>
      <c r="P84" s="1046"/>
      <c r="Q84" s="1046"/>
      <c r="R84" s="1046"/>
      <c r="S84" s="1046"/>
      <c r="T84" s="1046"/>
      <c r="U84" s="1046"/>
      <c r="V84" s="259"/>
      <c r="W84" s="259"/>
      <c r="X84" s="259"/>
      <c r="Y84" s="259"/>
      <c r="Z84" s="259"/>
      <c r="AA84" s="259"/>
      <c r="AB84" s="259"/>
      <c r="AC84" s="259"/>
      <c r="AD84" s="259"/>
      <c r="AE84" s="259"/>
      <c r="AF84" s="259"/>
      <c r="AG84" s="259"/>
      <c r="AH84" s="261"/>
    </row>
    <row r="85" spans="1:41" s="143" customFormat="1" ht="14.25" customHeight="1">
      <c r="A85" s="258"/>
      <c r="B85" s="259"/>
      <c r="C85" s="259" t="s">
        <v>620</v>
      </c>
      <c r="D85" s="259"/>
      <c r="E85" s="259"/>
      <c r="F85" s="259"/>
      <c r="G85" s="1047" t="str">
        <f>IF(Application!F91="","",Application!F91)</f>
        <v>广东省广州市白云区华山街道8号10栋503室</v>
      </c>
      <c r="H85" s="1047"/>
      <c r="I85" s="1047"/>
      <c r="J85" s="1047"/>
      <c r="K85" s="1047"/>
      <c r="L85" s="1047"/>
      <c r="M85" s="1047"/>
      <c r="N85" s="1047"/>
      <c r="O85" s="1047"/>
      <c r="P85" s="1047"/>
      <c r="Q85" s="1047"/>
      <c r="R85" s="1047"/>
      <c r="S85" s="1047"/>
      <c r="T85" s="1047"/>
      <c r="U85" s="1047"/>
      <c r="V85" s="259"/>
      <c r="W85" s="259" t="s">
        <v>387</v>
      </c>
      <c r="X85" s="259"/>
      <c r="Y85" s="259"/>
      <c r="Z85" s="259"/>
      <c r="AA85" s="1045" t="str">
        <f>IF(Application!Y91="","",Application!Y91)</f>
        <v>138-1234-5678</v>
      </c>
      <c r="AB85" s="1045"/>
      <c r="AC85" s="1045"/>
      <c r="AD85" s="1045"/>
      <c r="AE85" s="1045"/>
      <c r="AF85" s="1045"/>
      <c r="AG85" s="1045"/>
      <c r="AH85" s="261"/>
    </row>
    <row r="86" spans="1:41" s="143" customFormat="1" ht="12.75" customHeight="1">
      <c r="A86" s="258"/>
      <c r="B86" s="259"/>
      <c r="C86" s="259"/>
      <c r="D86" s="260" t="s">
        <v>529</v>
      </c>
      <c r="E86" s="260"/>
      <c r="F86" s="260"/>
      <c r="G86" s="1046"/>
      <c r="H86" s="1046"/>
      <c r="I86" s="1046"/>
      <c r="J86" s="1046"/>
      <c r="K86" s="1046"/>
      <c r="L86" s="1046"/>
      <c r="M86" s="1046"/>
      <c r="N86" s="1046"/>
      <c r="O86" s="1046"/>
      <c r="P86" s="1046"/>
      <c r="Q86" s="1046"/>
      <c r="R86" s="1046"/>
      <c r="S86" s="1046"/>
      <c r="T86" s="1046"/>
      <c r="U86" s="1046"/>
      <c r="V86" s="260"/>
      <c r="W86" s="260" t="s">
        <v>390</v>
      </c>
      <c r="X86" s="260"/>
      <c r="Y86" s="259"/>
      <c r="Z86" s="259"/>
      <c r="AA86" s="1046"/>
      <c r="AB86" s="1046"/>
      <c r="AC86" s="1046"/>
      <c r="AD86" s="1046"/>
      <c r="AE86" s="1046"/>
      <c r="AF86" s="1046"/>
      <c r="AG86" s="1046"/>
      <c r="AH86" s="261"/>
    </row>
    <row r="87" spans="1:41" s="143" customFormat="1" ht="2.25" customHeight="1">
      <c r="A87" s="258"/>
      <c r="B87" s="259"/>
      <c r="C87" s="259"/>
      <c r="D87" s="260"/>
      <c r="E87" s="260"/>
      <c r="F87" s="260"/>
      <c r="G87" s="260"/>
      <c r="H87" s="260"/>
      <c r="I87" s="260"/>
      <c r="J87" s="260"/>
      <c r="K87" s="260"/>
      <c r="L87" s="260"/>
      <c r="M87" s="260"/>
      <c r="N87" s="260"/>
      <c r="O87" s="260"/>
      <c r="P87" s="260"/>
      <c r="Q87" s="260"/>
      <c r="R87" s="260"/>
      <c r="S87" s="260"/>
      <c r="T87" s="260"/>
      <c r="U87" s="260"/>
      <c r="V87" s="260"/>
      <c r="W87" s="260"/>
      <c r="X87" s="260"/>
      <c r="Y87" s="259"/>
      <c r="Z87" s="259"/>
      <c r="AA87" s="259"/>
      <c r="AB87" s="259"/>
      <c r="AC87" s="259"/>
      <c r="AD87" s="259"/>
      <c r="AE87" s="259"/>
      <c r="AF87" s="259"/>
      <c r="AG87" s="259"/>
      <c r="AH87" s="261"/>
    </row>
    <row r="88" spans="1:41" s="143" customFormat="1" ht="14.25" customHeight="1">
      <c r="A88" s="288"/>
      <c r="B88" s="259"/>
      <c r="C88" s="259" t="s">
        <v>621</v>
      </c>
      <c r="D88" s="259"/>
      <c r="E88" s="259"/>
      <c r="F88" s="259"/>
      <c r="G88" s="259"/>
      <c r="H88" s="259"/>
      <c r="I88" s="259"/>
      <c r="J88" s="259"/>
      <c r="K88" s="259"/>
      <c r="L88" s="1048" t="str">
        <f>IF(OR(Application!K97="",Application!Y97=""),"",Application!Y97&amp;CHAR(10)&amp;"("&amp;Application!K97&amp;")")</f>
        <v>人事部经理
(广州白云山物流有限公司)</v>
      </c>
      <c r="M88" s="1048"/>
      <c r="N88" s="1048"/>
      <c r="O88" s="1048"/>
      <c r="P88" s="1048"/>
      <c r="Q88" s="1048"/>
      <c r="R88" s="1048"/>
      <c r="S88" s="1048"/>
      <c r="T88" s="1048"/>
      <c r="U88" s="1048"/>
      <c r="V88" s="259"/>
      <c r="W88" s="259" t="s">
        <v>387</v>
      </c>
      <c r="X88" s="259"/>
      <c r="Y88" s="259"/>
      <c r="Z88" s="259"/>
      <c r="AA88" s="1045" t="str">
        <f>IF(Application!Y98="","",Application!Y98)</f>
        <v>020-8123-4567</v>
      </c>
      <c r="AB88" s="1045"/>
      <c r="AC88" s="1045"/>
      <c r="AD88" s="1045"/>
      <c r="AE88" s="1045"/>
      <c r="AF88" s="1045"/>
      <c r="AG88" s="1045"/>
      <c r="AH88" s="261"/>
    </row>
    <row r="89" spans="1:41" s="143" customFormat="1" ht="12.75" customHeight="1">
      <c r="A89" s="258"/>
      <c r="B89" s="259"/>
      <c r="C89" s="259"/>
      <c r="D89" s="260" t="s">
        <v>622</v>
      </c>
      <c r="E89" s="260"/>
      <c r="F89" s="260"/>
      <c r="G89" s="260"/>
      <c r="H89" s="260"/>
      <c r="I89" s="260"/>
      <c r="J89" s="260"/>
      <c r="K89" s="260"/>
      <c r="L89" s="1049"/>
      <c r="M89" s="1049"/>
      <c r="N89" s="1049"/>
      <c r="O89" s="1049"/>
      <c r="P89" s="1049"/>
      <c r="Q89" s="1049"/>
      <c r="R89" s="1049"/>
      <c r="S89" s="1049"/>
      <c r="T89" s="1049"/>
      <c r="U89" s="1049"/>
      <c r="V89" s="260"/>
      <c r="W89" s="260" t="s">
        <v>390</v>
      </c>
      <c r="X89" s="260"/>
      <c r="Y89" s="259"/>
      <c r="Z89" s="259"/>
      <c r="AA89" s="1046"/>
      <c r="AB89" s="1046"/>
      <c r="AC89" s="1046"/>
      <c r="AD89" s="1046"/>
      <c r="AE89" s="1046"/>
      <c r="AF89" s="1046"/>
      <c r="AG89" s="1046"/>
      <c r="AH89" s="261"/>
    </row>
    <row r="90" spans="1:41" s="143" customFormat="1" ht="2.25" customHeight="1">
      <c r="A90" s="258"/>
      <c r="B90" s="259"/>
      <c r="C90" s="259"/>
      <c r="D90" s="260"/>
      <c r="E90" s="260"/>
      <c r="F90" s="260"/>
      <c r="G90" s="260"/>
      <c r="H90" s="260"/>
      <c r="I90" s="260"/>
      <c r="J90" s="260"/>
      <c r="K90" s="260"/>
      <c r="L90" s="289"/>
      <c r="M90" s="289"/>
      <c r="N90" s="289"/>
      <c r="O90" s="289"/>
      <c r="P90" s="289"/>
      <c r="Q90" s="289"/>
      <c r="R90" s="289"/>
      <c r="S90" s="289"/>
      <c r="T90" s="289"/>
      <c r="U90" s="289"/>
      <c r="V90" s="260"/>
      <c r="W90" s="260"/>
      <c r="X90" s="260"/>
      <c r="Y90" s="259"/>
      <c r="Z90" s="259"/>
      <c r="AA90" s="289"/>
      <c r="AB90" s="289"/>
      <c r="AC90" s="289"/>
      <c r="AD90" s="289"/>
      <c r="AE90" s="289"/>
      <c r="AF90" s="289"/>
      <c r="AG90" s="289"/>
      <c r="AH90" s="261"/>
    </row>
    <row r="91" spans="1:41" s="143" customFormat="1" ht="14.25" customHeight="1">
      <c r="A91" s="258"/>
      <c r="B91" s="270"/>
      <c r="C91" s="270" t="s">
        <v>623</v>
      </c>
      <c r="D91" s="270"/>
      <c r="E91" s="259"/>
      <c r="F91" s="259"/>
      <c r="G91" s="259"/>
      <c r="H91" s="1050">
        <f>IF(Application!K101="","",Application!K101)</f>
        <v>1739487.6</v>
      </c>
      <c r="I91" s="1050"/>
      <c r="J91" s="1050"/>
      <c r="K91" s="1050"/>
      <c r="L91" s="1050"/>
      <c r="M91" s="1050"/>
      <c r="N91" s="1050"/>
      <c r="O91" s="259" t="s">
        <v>595</v>
      </c>
      <c r="P91" s="259"/>
      <c r="Q91" s="259"/>
      <c r="R91" s="259"/>
      <c r="S91" s="259"/>
      <c r="T91" s="259"/>
      <c r="U91" s="259"/>
      <c r="V91" s="259"/>
      <c r="W91" s="286"/>
      <c r="X91" s="286"/>
      <c r="Y91" s="286"/>
      <c r="Z91" s="259"/>
      <c r="AA91" s="259"/>
      <c r="AB91" s="259"/>
      <c r="AC91" s="259"/>
      <c r="AD91" s="259"/>
      <c r="AE91" s="259"/>
      <c r="AF91" s="259"/>
      <c r="AG91" s="259"/>
      <c r="AH91" s="261"/>
    </row>
    <row r="92" spans="1:41" s="143" customFormat="1" ht="12.75" customHeight="1">
      <c r="A92" s="258"/>
      <c r="B92" s="270"/>
      <c r="C92" s="270"/>
      <c r="D92" s="267" t="s">
        <v>626</v>
      </c>
      <c r="E92" s="259"/>
      <c r="F92" s="259"/>
      <c r="G92" s="259"/>
      <c r="H92" s="1051"/>
      <c r="I92" s="1051"/>
      <c r="J92" s="1051"/>
      <c r="K92" s="1051"/>
      <c r="L92" s="1051"/>
      <c r="M92" s="1051"/>
      <c r="N92" s="1051"/>
      <c r="O92" s="260" t="s">
        <v>598</v>
      </c>
      <c r="P92" s="259"/>
      <c r="Q92" s="259"/>
      <c r="R92" s="259"/>
      <c r="S92" s="259"/>
      <c r="T92" s="259"/>
      <c r="U92" s="259"/>
      <c r="V92" s="259"/>
      <c r="W92" s="286"/>
      <c r="X92" s="286"/>
      <c r="Y92" s="286"/>
      <c r="Z92" s="259"/>
      <c r="AA92" s="259"/>
      <c r="AB92" s="259"/>
      <c r="AC92" s="259"/>
      <c r="AD92" s="259"/>
      <c r="AE92" s="259"/>
      <c r="AF92" s="259"/>
      <c r="AG92" s="259"/>
      <c r="AH92" s="261"/>
    </row>
    <row r="93" spans="1:41" s="143" customFormat="1" ht="4.5" customHeight="1">
      <c r="A93" s="290"/>
      <c r="B93" s="291"/>
      <c r="C93" s="292"/>
      <c r="D93" s="293"/>
      <c r="E93" s="292"/>
      <c r="F93" s="292"/>
      <c r="G93" s="292"/>
      <c r="H93" s="292"/>
      <c r="I93" s="292"/>
      <c r="J93" s="292"/>
      <c r="K93" s="292"/>
      <c r="L93" s="292"/>
      <c r="M93" s="292"/>
      <c r="N93" s="292"/>
      <c r="O93" s="292"/>
      <c r="P93" s="292"/>
      <c r="Q93" s="292"/>
      <c r="R93" s="292"/>
      <c r="S93" s="292"/>
      <c r="T93" s="292"/>
      <c r="U93" s="292"/>
      <c r="V93" s="292"/>
      <c r="W93" s="292"/>
      <c r="X93" s="292"/>
      <c r="Y93" s="292"/>
      <c r="Z93" s="292"/>
      <c r="AA93" s="292"/>
      <c r="AB93" s="292"/>
      <c r="AC93" s="292"/>
      <c r="AD93" s="292"/>
      <c r="AE93" s="292"/>
      <c r="AF93" s="292"/>
      <c r="AG93" s="292"/>
      <c r="AH93" s="294"/>
    </row>
    <row r="94" spans="1:41" s="143" customFormat="1" ht="6" customHeight="1">
      <c r="A94" s="189"/>
      <c r="B94" s="189"/>
      <c r="C94" s="190"/>
      <c r="D94" s="190"/>
      <c r="E94" s="190"/>
      <c r="F94" s="190"/>
      <c r="G94" s="190"/>
      <c r="H94" s="190"/>
      <c r="I94" s="190"/>
      <c r="J94" s="190"/>
      <c r="K94" s="190"/>
      <c r="L94" s="190"/>
      <c r="M94" s="190"/>
      <c r="N94" s="190"/>
      <c r="O94" s="190"/>
      <c r="P94" s="190"/>
      <c r="Q94" s="190"/>
      <c r="R94" s="190"/>
      <c r="S94" s="190"/>
      <c r="T94" s="190"/>
      <c r="U94" s="190"/>
      <c r="V94" s="190"/>
      <c r="W94" s="190"/>
      <c r="X94" s="190"/>
      <c r="Y94" s="190"/>
      <c r="Z94" s="190"/>
      <c r="AA94" s="190"/>
      <c r="AB94" s="190"/>
      <c r="AC94" s="190"/>
      <c r="AD94" s="190"/>
      <c r="AE94" s="190"/>
      <c r="AF94" s="190"/>
      <c r="AG94" s="190"/>
      <c r="AH94" s="189"/>
    </row>
  </sheetData>
  <sheetProtection algorithmName="SHA-512" hashValue="GmljrV5MET9y+Qugo2sPe5dOcq8Iz/3k99iFyIi+m5gaqf3MH49MQsSvilFwGDj2HeOqkI7garI+u1oBXeh4QQ==" saltValue="BwxqILglRQgj4fg7q3lMWg==" spinCount="100000" sheet="1" formatCells="0" selectLockedCells="1"/>
  <mergeCells count="121">
    <mergeCell ref="G5:AG6"/>
    <mergeCell ref="F8:S9"/>
    <mergeCell ref="Y8:AG9"/>
    <mergeCell ref="V11:Y12"/>
    <mergeCell ref="Z19:AF20"/>
    <mergeCell ref="H21:N22"/>
    <mergeCell ref="O21:W21"/>
    <mergeCell ref="X21:AB22"/>
    <mergeCell ref="AD21:AE22"/>
    <mergeCell ref="AF21:AG21"/>
    <mergeCell ref="A27:D27"/>
    <mergeCell ref="E27:H27"/>
    <mergeCell ref="I27:Q27"/>
    <mergeCell ref="R27:U27"/>
    <mergeCell ref="V27:Y27"/>
    <mergeCell ref="Z27:AH27"/>
    <mergeCell ref="P22:W22"/>
    <mergeCell ref="AF22:AG22"/>
    <mergeCell ref="B25:AH25"/>
    <mergeCell ref="A26:D26"/>
    <mergeCell ref="E26:H26"/>
    <mergeCell ref="I26:Q26"/>
    <mergeCell ref="R26:U26"/>
    <mergeCell ref="V26:Y26"/>
    <mergeCell ref="Z26:AH26"/>
    <mergeCell ref="T28:U28"/>
    <mergeCell ref="V28:W28"/>
    <mergeCell ref="X28:Y28"/>
    <mergeCell ref="Z28:AH28"/>
    <mergeCell ref="A29:B29"/>
    <mergeCell ref="C29:D29"/>
    <mergeCell ref="E29:F29"/>
    <mergeCell ref="G29:H29"/>
    <mergeCell ref="R29:S29"/>
    <mergeCell ref="T29:U29"/>
    <mergeCell ref="A28:B28"/>
    <mergeCell ref="C28:D28"/>
    <mergeCell ref="E28:F28"/>
    <mergeCell ref="G28:H28"/>
    <mergeCell ref="I28:Q28"/>
    <mergeCell ref="R28:S28"/>
    <mergeCell ref="V29:W29"/>
    <mergeCell ref="X29:Y29"/>
    <mergeCell ref="Z30:AH31"/>
    <mergeCell ref="A32:B33"/>
    <mergeCell ref="C32:D33"/>
    <mergeCell ref="E32:F33"/>
    <mergeCell ref="G32:H33"/>
    <mergeCell ref="I32:Q33"/>
    <mergeCell ref="R32:S33"/>
    <mergeCell ref="T32:U33"/>
    <mergeCell ref="V32:W33"/>
    <mergeCell ref="A30:B31"/>
    <mergeCell ref="C30:D31"/>
    <mergeCell ref="E30:F31"/>
    <mergeCell ref="G30:H31"/>
    <mergeCell ref="I30:Q31"/>
    <mergeCell ref="R30:S31"/>
    <mergeCell ref="T30:U31"/>
    <mergeCell ref="V30:W31"/>
    <mergeCell ref="X30:Y31"/>
    <mergeCell ref="X34:Y35"/>
    <mergeCell ref="Z34:AH35"/>
    <mergeCell ref="B38:AG39"/>
    <mergeCell ref="AF40:AG40"/>
    <mergeCell ref="E42:R43"/>
    <mergeCell ref="V42:AG43"/>
    <mergeCell ref="X32:Y33"/>
    <mergeCell ref="Z32:AH33"/>
    <mergeCell ref="A34:B35"/>
    <mergeCell ref="C34:D35"/>
    <mergeCell ref="E34:F35"/>
    <mergeCell ref="G34:H35"/>
    <mergeCell ref="I34:Q35"/>
    <mergeCell ref="R34:S35"/>
    <mergeCell ref="T34:U35"/>
    <mergeCell ref="V34:W35"/>
    <mergeCell ref="W49:X49"/>
    <mergeCell ref="Y49:Z50"/>
    <mergeCell ref="AA49:AB49"/>
    <mergeCell ref="K50:L50"/>
    <mergeCell ref="O50:P50"/>
    <mergeCell ref="Q50:R50"/>
    <mergeCell ref="W50:X50"/>
    <mergeCell ref="AA50:AB50"/>
    <mergeCell ref="G46:T47"/>
    <mergeCell ref="G49:J50"/>
    <mergeCell ref="K49:L49"/>
    <mergeCell ref="M49:N50"/>
    <mergeCell ref="O49:P49"/>
    <mergeCell ref="Q49:R49"/>
    <mergeCell ref="S49:V50"/>
    <mergeCell ref="Y65:Z66"/>
    <mergeCell ref="AA65:AB65"/>
    <mergeCell ref="K66:L66"/>
    <mergeCell ref="O66:P66"/>
    <mergeCell ref="Q66:R66"/>
    <mergeCell ref="W66:X66"/>
    <mergeCell ref="AA66:AB66"/>
    <mergeCell ref="F52:AG53"/>
    <mergeCell ref="F55:AG56"/>
    <mergeCell ref="G62:T63"/>
    <mergeCell ref="G65:J66"/>
    <mergeCell ref="K65:L65"/>
    <mergeCell ref="M65:N66"/>
    <mergeCell ref="O65:P65"/>
    <mergeCell ref="Q65:R65"/>
    <mergeCell ref="S65:V66"/>
    <mergeCell ref="W65:X65"/>
    <mergeCell ref="G83:U84"/>
    <mergeCell ref="G85:U86"/>
    <mergeCell ref="AA85:AG86"/>
    <mergeCell ref="L88:U89"/>
    <mergeCell ref="AA88:AG89"/>
    <mergeCell ref="H91:N92"/>
    <mergeCell ref="G71:N72"/>
    <mergeCell ref="AA71:AF72"/>
    <mergeCell ref="J74:Q75"/>
    <mergeCell ref="AA74:AF75"/>
    <mergeCell ref="F77:M78"/>
    <mergeCell ref="C82:AH82"/>
  </mergeCells>
  <phoneticPr fontId="52"/>
  <dataValidations count="1">
    <dataValidation type="list" allowBlank="1" showInputMessage="1" showErrorMessage="1" sqref="C17 S71 V74 B77 B74 B71 H15 M15 R15 X15 J17 Q17 V17 AB17 P19 J19 C19 B40 B45 B52 V19" xr:uid="{631186C5-D9A3-4949-965E-2343B57FA0E5}">
      <formula1>"□,■"</formula1>
    </dataValidation>
  </dataValidations>
  <printOptions horizontalCentered="1"/>
  <pageMargins left="0.23622047244094491" right="0.23622047244094491" top="0.15748031496062992" bottom="0.15748031496062992" header="0.31496062992125984" footer="0.31496062992125984"/>
  <pageSetup paperSize="9" scale="8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AE2C9-9474-49C0-98EB-2F9962AD88C2}">
  <sheetPr>
    <pageSetUpPr fitToPage="1"/>
  </sheetPr>
  <dimension ref="A1:BQ91"/>
  <sheetViews>
    <sheetView view="pageBreakPreview" topLeftCell="A55" zoomScaleNormal="120" zoomScaleSheetLayoutView="100" workbookViewId="0">
      <selection activeCell="O86" sqref="O86"/>
    </sheetView>
  </sheetViews>
  <sheetFormatPr defaultColWidth="2.625" defaultRowHeight="12" customHeight="1"/>
  <cols>
    <col min="1" max="16384" width="2.625" style="131"/>
  </cols>
  <sheetData>
    <row r="1" spans="1:34" ht="15" customHeight="1">
      <c r="A1" s="132" t="s">
        <v>519</v>
      </c>
      <c r="Z1" s="131" t="s">
        <v>520</v>
      </c>
    </row>
    <row r="2" spans="1:34" ht="15" customHeight="1">
      <c r="A2" s="133" t="s">
        <v>521</v>
      </c>
      <c r="Z2" s="133" t="s">
        <v>522</v>
      </c>
    </row>
    <row r="3" spans="1:34" ht="2.25" customHeight="1">
      <c r="A3" s="134"/>
      <c r="B3" s="135"/>
      <c r="C3" s="135"/>
      <c r="D3" s="135"/>
      <c r="E3" s="135"/>
      <c r="F3" s="135"/>
      <c r="G3" s="135"/>
      <c r="H3" s="135"/>
      <c r="I3" s="135"/>
      <c r="J3" s="135"/>
      <c r="K3" s="135"/>
      <c r="L3" s="135"/>
      <c r="M3" s="135"/>
      <c r="N3" s="135"/>
      <c r="O3" s="135"/>
      <c r="P3" s="135"/>
      <c r="Q3" s="135"/>
      <c r="R3" s="135"/>
      <c r="S3" s="135"/>
      <c r="T3" s="135"/>
      <c r="U3" s="135"/>
      <c r="V3" s="135"/>
      <c r="W3" s="135"/>
      <c r="X3" s="135"/>
      <c r="Y3" s="135"/>
      <c r="Z3" s="160"/>
      <c r="AA3" s="135"/>
      <c r="AB3" s="135"/>
      <c r="AC3" s="135"/>
      <c r="AD3" s="135"/>
      <c r="AE3" s="135"/>
      <c r="AF3" s="135"/>
      <c r="AG3" s="135"/>
      <c r="AH3" s="136"/>
    </row>
    <row r="4" spans="1:34" ht="14.25" customHeight="1">
      <c r="A4" s="138" t="s">
        <v>523</v>
      </c>
      <c r="B4" s="143"/>
      <c r="C4" s="143"/>
      <c r="D4" s="143"/>
      <c r="E4" s="133" t="s">
        <v>524</v>
      </c>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4"/>
    </row>
    <row r="5" spans="1:34" ht="13.5" customHeight="1">
      <c r="A5" s="138"/>
      <c r="B5" s="143" t="s">
        <v>525</v>
      </c>
      <c r="C5" s="143"/>
      <c r="D5" s="143"/>
      <c r="E5" s="143"/>
      <c r="F5" s="143"/>
      <c r="G5" s="956" t="str">
        <f>IF('申請人用（認定）１'!V1="","",'申請人用（認定）１'!V1)</f>
        <v>追創日本語学校</v>
      </c>
      <c r="H5" s="956"/>
      <c r="I5" s="956"/>
      <c r="J5" s="956"/>
      <c r="K5" s="956"/>
      <c r="L5" s="956"/>
      <c r="M5" s="956"/>
      <c r="N5" s="956"/>
      <c r="O5" s="956"/>
      <c r="P5" s="956"/>
      <c r="Q5" s="956"/>
      <c r="R5" s="956"/>
      <c r="S5" s="956"/>
      <c r="T5" s="956"/>
      <c r="U5" s="956"/>
      <c r="V5" s="956"/>
      <c r="W5" s="956"/>
      <c r="X5" s="956"/>
      <c r="Y5" s="956"/>
      <c r="Z5" s="956"/>
      <c r="AA5" s="956"/>
      <c r="AB5" s="956"/>
      <c r="AC5" s="956"/>
      <c r="AD5" s="956"/>
      <c r="AE5" s="956"/>
      <c r="AF5" s="956"/>
      <c r="AG5" s="956"/>
      <c r="AH5" s="144"/>
    </row>
    <row r="6" spans="1:34" ht="12.75" customHeight="1">
      <c r="A6" s="138"/>
      <c r="B6" s="143"/>
      <c r="C6" s="133" t="s">
        <v>526</v>
      </c>
      <c r="D6" s="143"/>
      <c r="E6" s="143"/>
      <c r="F6" s="143"/>
      <c r="G6" s="957"/>
      <c r="H6" s="957"/>
      <c r="I6" s="957"/>
      <c r="J6" s="957"/>
      <c r="K6" s="957"/>
      <c r="L6" s="957"/>
      <c r="M6" s="957"/>
      <c r="N6" s="957"/>
      <c r="O6" s="957"/>
      <c r="P6" s="957"/>
      <c r="Q6" s="957"/>
      <c r="R6" s="957"/>
      <c r="S6" s="957"/>
      <c r="T6" s="957"/>
      <c r="U6" s="957"/>
      <c r="V6" s="957"/>
      <c r="W6" s="957"/>
      <c r="X6" s="957"/>
      <c r="Y6" s="957"/>
      <c r="Z6" s="957"/>
      <c r="AA6" s="957"/>
      <c r="AB6" s="957"/>
      <c r="AC6" s="957"/>
      <c r="AD6" s="957"/>
      <c r="AE6" s="957"/>
      <c r="AF6" s="957"/>
      <c r="AG6" s="957"/>
      <c r="AH6" s="144"/>
    </row>
    <row r="7" spans="1:34" ht="2.25" customHeight="1">
      <c r="A7" s="138"/>
      <c r="B7" s="143"/>
      <c r="C7" s="13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4"/>
    </row>
    <row r="8" spans="1:34" ht="13.5" customHeight="1">
      <c r="A8" s="138"/>
      <c r="B8" s="143" t="s">
        <v>527</v>
      </c>
      <c r="C8" s="143"/>
      <c r="D8" s="143"/>
      <c r="E8" s="143"/>
      <c r="F8" s="956" t="str">
        <f>IF('申請人用（認定）１'!I29="","",'申請人用（認定）１'!I29)</f>
        <v>〒169-0073　東京都新宿区百人町2-1-9</v>
      </c>
      <c r="G8" s="956"/>
      <c r="H8" s="956"/>
      <c r="I8" s="956"/>
      <c r="J8" s="956"/>
      <c r="K8" s="956"/>
      <c r="L8" s="956"/>
      <c r="M8" s="956"/>
      <c r="N8" s="956"/>
      <c r="O8" s="956"/>
      <c r="P8" s="956"/>
      <c r="Q8" s="956"/>
      <c r="R8" s="956"/>
      <c r="S8" s="956"/>
      <c r="T8" s="143" t="s">
        <v>528</v>
      </c>
      <c r="U8" s="143"/>
      <c r="V8" s="143"/>
      <c r="W8" s="143"/>
      <c r="X8" s="143"/>
      <c r="Y8" s="956" t="str">
        <f>IF('申請人用（認定）１'!I32="","",'申請人用（認定）１'!I32)</f>
        <v>03-3209-6566</v>
      </c>
      <c r="Z8" s="956"/>
      <c r="AA8" s="956"/>
      <c r="AB8" s="956"/>
      <c r="AC8" s="956"/>
      <c r="AD8" s="956"/>
      <c r="AE8" s="956"/>
      <c r="AF8" s="956"/>
      <c r="AG8" s="956"/>
      <c r="AH8" s="144"/>
    </row>
    <row r="9" spans="1:34" ht="12.75" customHeight="1">
      <c r="A9" s="140"/>
      <c r="C9" s="133" t="s">
        <v>529</v>
      </c>
      <c r="D9" s="133"/>
      <c r="E9" s="133"/>
      <c r="F9" s="957"/>
      <c r="G9" s="957"/>
      <c r="H9" s="957"/>
      <c r="I9" s="957"/>
      <c r="J9" s="957"/>
      <c r="K9" s="957"/>
      <c r="L9" s="957"/>
      <c r="M9" s="957"/>
      <c r="N9" s="957"/>
      <c r="O9" s="957"/>
      <c r="P9" s="957"/>
      <c r="Q9" s="957"/>
      <c r="R9" s="957"/>
      <c r="S9" s="957"/>
      <c r="T9" s="133"/>
      <c r="U9" s="133" t="s">
        <v>390</v>
      </c>
      <c r="V9" s="133"/>
      <c r="Y9" s="957"/>
      <c r="Z9" s="957"/>
      <c r="AA9" s="957"/>
      <c r="AB9" s="957"/>
      <c r="AC9" s="957"/>
      <c r="AD9" s="957"/>
      <c r="AE9" s="957"/>
      <c r="AF9" s="957"/>
      <c r="AG9" s="957"/>
      <c r="AH9" s="139"/>
    </row>
    <row r="10" spans="1:34" ht="2.25" customHeight="1">
      <c r="A10" s="140"/>
      <c r="C10" s="133"/>
      <c r="D10" s="133"/>
      <c r="E10" s="133"/>
      <c r="F10" s="133"/>
      <c r="G10" s="133"/>
      <c r="H10" s="133"/>
      <c r="I10" s="133"/>
      <c r="J10" s="133"/>
      <c r="K10" s="133"/>
      <c r="L10" s="133"/>
      <c r="M10" s="133"/>
      <c r="N10" s="133"/>
      <c r="O10" s="133"/>
      <c r="P10" s="133"/>
      <c r="Q10" s="133"/>
      <c r="R10" s="133"/>
      <c r="S10" s="133"/>
      <c r="T10" s="133"/>
      <c r="U10" s="133"/>
      <c r="V10" s="133"/>
      <c r="AH10" s="139"/>
    </row>
    <row r="11" spans="1:34" s="143" customFormat="1" ht="13.5" customHeight="1">
      <c r="A11" s="161" t="s">
        <v>530</v>
      </c>
      <c r="V11" s="956">
        <f>IF(Application!E56="","",Application!E56)</f>
        <v>16</v>
      </c>
      <c r="W11" s="956"/>
      <c r="X11" s="956"/>
      <c r="Y11" s="956"/>
      <c r="Z11" s="162" t="s">
        <v>353</v>
      </c>
      <c r="AH11" s="144"/>
    </row>
    <row r="12" spans="1:34" s="143" customFormat="1" ht="12.75" customHeight="1">
      <c r="A12" s="138"/>
      <c r="B12" s="133" t="s">
        <v>531</v>
      </c>
      <c r="V12" s="957"/>
      <c r="W12" s="957"/>
      <c r="X12" s="957"/>
      <c r="Y12" s="957"/>
      <c r="Z12" s="154" t="s">
        <v>532</v>
      </c>
      <c r="AH12" s="144"/>
    </row>
    <row r="13" spans="1:34" s="143" customFormat="1" ht="2.25" customHeight="1">
      <c r="A13" s="138"/>
      <c r="C13" s="133"/>
      <c r="AH13" s="144"/>
    </row>
    <row r="14" spans="1:34" s="143" customFormat="1" ht="13.5" customHeight="1">
      <c r="A14" s="138" t="s">
        <v>533</v>
      </c>
      <c r="M14" s="133" t="s">
        <v>534</v>
      </c>
      <c r="AH14" s="144"/>
    </row>
    <row r="15" spans="1:34" s="143" customFormat="1" ht="13.5" customHeight="1">
      <c r="A15" s="138"/>
      <c r="B15" s="143" t="s">
        <v>535</v>
      </c>
      <c r="H15" s="163" t="str">
        <f>IF(Application!Q56="卒業","■","□")</f>
        <v>□</v>
      </c>
      <c r="I15" s="143" t="s">
        <v>536</v>
      </c>
      <c r="J15" s="132"/>
      <c r="M15" s="163" t="str">
        <f>IF(Application!Q56="在学中","■","□")</f>
        <v>■</v>
      </c>
      <c r="N15" s="143" t="s">
        <v>537</v>
      </c>
      <c r="R15" s="163" t="str">
        <f>IF(Application!Q56="休学中","■","□")</f>
        <v>□</v>
      </c>
      <c r="S15" s="143" t="s">
        <v>538</v>
      </c>
      <c r="X15" s="163" t="str">
        <f>IF(Application!Q56="中退","■","□")</f>
        <v>□</v>
      </c>
      <c r="Y15" s="143" t="s">
        <v>539</v>
      </c>
      <c r="AH15" s="144"/>
    </row>
    <row r="16" spans="1:34" s="143" customFormat="1" ht="12.75" customHeight="1">
      <c r="A16" s="138"/>
      <c r="C16" s="133" t="s">
        <v>540</v>
      </c>
      <c r="D16" s="133"/>
      <c r="E16" s="133"/>
      <c r="F16" s="133"/>
      <c r="G16" s="133"/>
      <c r="H16" s="133"/>
      <c r="I16" s="133" t="s">
        <v>541</v>
      </c>
      <c r="J16" s="133"/>
      <c r="K16" s="133"/>
      <c r="M16" s="133"/>
      <c r="N16" s="133" t="s">
        <v>542</v>
      </c>
      <c r="O16" s="133"/>
      <c r="P16" s="133"/>
      <c r="R16" s="133"/>
      <c r="S16" s="133" t="s">
        <v>543</v>
      </c>
      <c r="T16" s="133"/>
      <c r="U16" s="133"/>
      <c r="X16" s="133"/>
      <c r="Y16" s="133" t="s">
        <v>544</v>
      </c>
      <c r="AH16" s="144"/>
    </row>
    <row r="17" spans="1:34" s="143" customFormat="1" ht="13.5" customHeight="1">
      <c r="A17" s="138"/>
      <c r="C17" s="163" t="str">
        <f>IF(Application!J56="博士","■","□")</f>
        <v>□</v>
      </c>
      <c r="D17" s="143" t="s">
        <v>545</v>
      </c>
      <c r="J17" s="163" t="str">
        <f>IF(Application!J56="修士","■","□")</f>
        <v>□</v>
      </c>
      <c r="K17" s="143" t="s">
        <v>546</v>
      </c>
      <c r="Q17" s="163" t="str">
        <f>IF(Application!J56="大学","■","□")</f>
        <v>■</v>
      </c>
      <c r="R17" s="143" t="s">
        <v>547</v>
      </c>
      <c r="V17" s="163" t="str">
        <f>IF(Application!J56="短期大学","■","□")</f>
        <v>□</v>
      </c>
      <c r="W17" s="143" t="s">
        <v>548</v>
      </c>
      <c r="AB17" s="163" t="str">
        <f>IF(Application!J56="専門学校","■","□")</f>
        <v>□</v>
      </c>
      <c r="AC17" s="143" t="s">
        <v>549</v>
      </c>
      <c r="AH17" s="144"/>
    </row>
    <row r="18" spans="1:34" s="143" customFormat="1" ht="12.75" customHeight="1">
      <c r="A18" s="138"/>
      <c r="D18" s="133" t="s">
        <v>550</v>
      </c>
      <c r="E18" s="133"/>
      <c r="F18" s="133"/>
      <c r="G18" s="133"/>
      <c r="H18" s="133"/>
      <c r="I18" s="133"/>
      <c r="J18" s="133"/>
      <c r="K18" s="133" t="s">
        <v>551</v>
      </c>
      <c r="L18" s="133"/>
      <c r="M18" s="133"/>
      <c r="N18" s="133"/>
      <c r="O18" s="133"/>
      <c r="P18" s="133"/>
      <c r="Q18" s="133"/>
      <c r="R18" s="133" t="s">
        <v>552</v>
      </c>
      <c r="S18" s="133"/>
      <c r="T18" s="133"/>
      <c r="U18" s="133"/>
      <c r="V18" s="133"/>
      <c r="W18" s="133" t="s">
        <v>553</v>
      </c>
      <c r="X18" s="133"/>
      <c r="Y18" s="133"/>
      <c r="Z18" s="133"/>
      <c r="AA18" s="133"/>
      <c r="AB18" s="133"/>
      <c r="AC18" s="133" t="s">
        <v>554</v>
      </c>
      <c r="AH18" s="144"/>
    </row>
    <row r="19" spans="1:34" s="146" customFormat="1" ht="13.5" customHeight="1">
      <c r="A19" s="155"/>
      <c r="C19" s="163" t="str">
        <f>IF(OR(Application!J56="高等学校",Application!J56="中専"),"■","□")</f>
        <v>□</v>
      </c>
      <c r="D19" s="146" t="s">
        <v>555</v>
      </c>
      <c r="J19" s="163" t="s">
        <v>762</v>
      </c>
      <c r="K19" s="146" t="s">
        <v>556</v>
      </c>
      <c r="P19" s="163" t="s">
        <v>96</v>
      </c>
      <c r="Q19" s="146" t="s">
        <v>557</v>
      </c>
      <c r="U19" s="164"/>
      <c r="V19" s="163" t="str">
        <f>IF(Z19="","□","■")</f>
        <v>□</v>
      </c>
      <c r="W19" s="146" t="s">
        <v>558</v>
      </c>
      <c r="X19" s="164"/>
      <c r="Y19" s="164"/>
      <c r="Z19" s="1112"/>
      <c r="AA19" s="1112"/>
      <c r="AB19" s="1112"/>
      <c r="AC19" s="1112"/>
      <c r="AD19" s="1112"/>
      <c r="AE19" s="1112"/>
      <c r="AF19" s="1112"/>
      <c r="AG19" s="146" t="s">
        <v>491</v>
      </c>
      <c r="AH19" s="165"/>
    </row>
    <row r="20" spans="1:34" s="143" customFormat="1" ht="12.75" customHeight="1">
      <c r="A20" s="138"/>
      <c r="B20" s="150"/>
      <c r="D20" s="133" t="s">
        <v>559</v>
      </c>
      <c r="E20" s="133"/>
      <c r="F20" s="133"/>
      <c r="G20" s="133"/>
      <c r="H20" s="133"/>
      <c r="I20" s="133"/>
      <c r="J20" s="133"/>
      <c r="K20" s="133" t="s">
        <v>560</v>
      </c>
      <c r="L20" s="133"/>
      <c r="M20" s="133"/>
      <c r="N20" s="133"/>
      <c r="O20" s="133"/>
      <c r="P20" s="133"/>
      <c r="Q20" s="133" t="s">
        <v>561</v>
      </c>
      <c r="S20" s="150"/>
      <c r="U20" s="164"/>
      <c r="V20" s="164"/>
      <c r="W20" s="133" t="s">
        <v>465</v>
      </c>
      <c r="X20" s="164"/>
      <c r="Y20" s="164"/>
      <c r="Z20" s="1112"/>
      <c r="AA20" s="1112"/>
      <c r="AB20" s="1112"/>
      <c r="AC20" s="1112"/>
      <c r="AD20" s="1112"/>
      <c r="AE20" s="1112"/>
      <c r="AF20" s="1112"/>
      <c r="AH20" s="144"/>
    </row>
    <row r="21" spans="1:34" s="141" customFormat="1" ht="13.5" customHeight="1">
      <c r="A21" s="138"/>
      <c r="B21" s="143" t="s">
        <v>562</v>
      </c>
      <c r="C21" s="143"/>
      <c r="D21" s="143"/>
      <c r="E21" s="143"/>
      <c r="F21" s="143"/>
      <c r="G21" s="143"/>
      <c r="H21" s="1117" t="str">
        <f>IF(Application!V56="","",Application!V56)</f>
        <v>上海海洋大学</v>
      </c>
      <c r="I21" s="1117"/>
      <c r="J21" s="1117"/>
      <c r="K21" s="1117"/>
      <c r="L21" s="1117"/>
      <c r="M21" s="1117"/>
      <c r="N21" s="1117"/>
      <c r="O21" s="1119" t="s">
        <v>563</v>
      </c>
      <c r="P21" s="1119"/>
      <c r="Q21" s="1119"/>
      <c r="R21" s="1119"/>
      <c r="S21" s="1119"/>
      <c r="T21" s="1119"/>
      <c r="U21" s="1119"/>
      <c r="V21" s="1119"/>
      <c r="W21" s="1119"/>
      <c r="X21" s="956">
        <f>IF(H21="","",IF(H21=Application!P52,Application!G54,IF(H21=Application!P48,Application!G50,IF(H21=Application!P44,Application!G46,""))))</f>
        <v>45108</v>
      </c>
      <c r="Y21" s="956"/>
      <c r="Z21" s="956"/>
      <c r="AA21" s="956"/>
      <c r="AB21" s="956"/>
      <c r="AC21" s="150" t="s">
        <v>353</v>
      </c>
      <c r="AD21" s="956">
        <f>IF(H21="","",IF(H21=Application!P52,Application!K54,IF(H21=Application!P48,Application!K50,IF(H21=Application!P44,Application!K46,""))))</f>
        <v>0</v>
      </c>
      <c r="AE21" s="956"/>
      <c r="AF21" s="955" t="s">
        <v>564</v>
      </c>
      <c r="AG21" s="955"/>
      <c r="AH21" s="166"/>
    </row>
    <row r="22" spans="1:34" s="143" customFormat="1" ht="12.75" customHeight="1">
      <c r="A22" s="138"/>
      <c r="C22" s="133" t="s">
        <v>565</v>
      </c>
      <c r="D22" s="133"/>
      <c r="E22" s="133"/>
      <c r="F22" s="133"/>
      <c r="G22" s="133"/>
      <c r="H22" s="1118"/>
      <c r="I22" s="1118"/>
      <c r="J22" s="1118"/>
      <c r="K22" s="1118"/>
      <c r="L22" s="1118"/>
      <c r="M22" s="1118"/>
      <c r="N22" s="1118"/>
      <c r="P22" s="1113" t="s">
        <v>566</v>
      </c>
      <c r="Q22" s="1113"/>
      <c r="R22" s="1113"/>
      <c r="S22" s="1113"/>
      <c r="T22" s="1113"/>
      <c r="U22" s="1113"/>
      <c r="V22" s="1113"/>
      <c r="W22" s="1113"/>
      <c r="X22" s="957"/>
      <c r="Y22" s="957"/>
      <c r="Z22" s="957"/>
      <c r="AA22" s="957"/>
      <c r="AB22" s="957"/>
      <c r="AC22" s="167" t="s">
        <v>358</v>
      </c>
      <c r="AD22" s="957"/>
      <c r="AE22" s="957"/>
      <c r="AF22" s="1114" t="s">
        <v>359</v>
      </c>
      <c r="AG22" s="1114"/>
      <c r="AH22" s="144"/>
    </row>
    <row r="23" spans="1:34" s="143" customFormat="1" ht="2.25" customHeight="1">
      <c r="A23" s="138"/>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44"/>
    </row>
    <row r="24" spans="1:34" s="143" customFormat="1" ht="13.5" customHeight="1">
      <c r="A24" s="138" t="s">
        <v>567</v>
      </c>
      <c r="AH24" s="144"/>
    </row>
    <row r="25" spans="1:34" s="143" customFormat="1" ht="12.75" customHeight="1">
      <c r="A25" s="138"/>
      <c r="B25" s="1115" t="s">
        <v>568</v>
      </c>
      <c r="C25" s="1115"/>
      <c r="D25" s="1115"/>
      <c r="E25" s="1115"/>
      <c r="F25" s="1115"/>
      <c r="G25" s="1115"/>
      <c r="H25" s="1115"/>
      <c r="I25" s="1115"/>
      <c r="J25" s="1115"/>
      <c r="K25" s="1115"/>
      <c r="L25" s="1115"/>
      <c r="M25" s="1115"/>
      <c r="N25" s="1115"/>
      <c r="O25" s="1115"/>
      <c r="P25" s="1115"/>
      <c r="Q25" s="1115"/>
      <c r="R25" s="1115"/>
      <c r="S25" s="1115"/>
      <c r="T25" s="1115"/>
      <c r="U25" s="1115"/>
      <c r="V25" s="1115"/>
      <c r="W25" s="1115"/>
      <c r="X25" s="1115"/>
      <c r="Y25" s="1115"/>
      <c r="Z25" s="1115"/>
      <c r="AA25" s="1115"/>
      <c r="AB25" s="1115"/>
      <c r="AC25" s="1115"/>
      <c r="AD25" s="1115"/>
      <c r="AE25" s="1115"/>
      <c r="AF25" s="1115"/>
      <c r="AG25" s="1115"/>
      <c r="AH25" s="144"/>
    </row>
    <row r="26" spans="1:34" s="143" customFormat="1" ht="12.75" customHeight="1">
      <c r="A26" s="138"/>
      <c r="B26" s="1115"/>
      <c r="C26" s="1115"/>
      <c r="D26" s="1115"/>
      <c r="E26" s="1115"/>
      <c r="F26" s="1115"/>
      <c r="G26" s="1115"/>
      <c r="H26" s="1115"/>
      <c r="I26" s="1115"/>
      <c r="J26" s="1115"/>
      <c r="K26" s="1115"/>
      <c r="L26" s="1115"/>
      <c r="M26" s="1115"/>
      <c r="N26" s="1115"/>
      <c r="O26" s="1115"/>
      <c r="P26" s="1115"/>
      <c r="Q26" s="1115"/>
      <c r="R26" s="1115"/>
      <c r="S26" s="1115"/>
      <c r="T26" s="1115"/>
      <c r="U26" s="1115"/>
      <c r="V26" s="1115"/>
      <c r="W26" s="1115"/>
      <c r="X26" s="1115"/>
      <c r="Y26" s="1115"/>
      <c r="Z26" s="1115"/>
      <c r="AA26" s="1115"/>
      <c r="AB26" s="1115"/>
      <c r="AC26" s="1115"/>
      <c r="AD26" s="1115"/>
      <c r="AE26" s="1115"/>
      <c r="AF26" s="1115"/>
      <c r="AG26" s="1115"/>
      <c r="AH26" s="144"/>
    </row>
    <row r="27" spans="1:34" s="143" customFormat="1" ht="13.5" customHeight="1">
      <c r="A27" s="138"/>
      <c r="B27" s="163" t="str">
        <f>IF(E29="","□","■")</f>
        <v>■</v>
      </c>
      <c r="C27" s="143" t="s">
        <v>569</v>
      </c>
      <c r="D27" s="157"/>
      <c r="E27" s="157"/>
      <c r="F27" s="157"/>
      <c r="I27" s="133" t="s">
        <v>570</v>
      </c>
      <c r="J27" s="168"/>
      <c r="K27" s="168"/>
      <c r="M27" s="168"/>
      <c r="O27" s="168"/>
      <c r="P27" s="157"/>
      <c r="Q27" s="157"/>
      <c r="R27" s="157"/>
      <c r="S27" s="157"/>
      <c r="T27" s="157"/>
      <c r="U27" s="157"/>
      <c r="V27" s="157"/>
      <c r="W27" s="157"/>
      <c r="X27" s="157"/>
      <c r="Y27" s="157"/>
      <c r="Z27" s="157"/>
      <c r="AA27" s="157"/>
      <c r="AB27" s="157"/>
      <c r="AC27" s="157"/>
      <c r="AD27" s="168"/>
      <c r="AF27" s="1116"/>
      <c r="AG27" s="1116"/>
      <c r="AH27" s="144"/>
    </row>
    <row r="28" spans="1:34" s="143" customFormat="1" ht="12.75" customHeight="1">
      <c r="A28" s="138"/>
      <c r="B28" s="143" t="s">
        <v>571</v>
      </c>
      <c r="C28" s="133"/>
      <c r="D28" s="133"/>
      <c r="E28" s="133"/>
      <c r="F28" s="133" t="s">
        <v>572</v>
      </c>
      <c r="H28" s="133"/>
      <c r="I28" s="133"/>
      <c r="J28" s="133"/>
      <c r="K28" s="133"/>
      <c r="L28" s="133"/>
      <c r="M28" s="133"/>
      <c r="N28" s="133"/>
      <c r="O28" s="133"/>
      <c r="P28" s="133"/>
      <c r="Q28" s="133"/>
      <c r="R28" s="133"/>
      <c r="T28" s="143" t="s">
        <v>573</v>
      </c>
      <c r="V28" s="133"/>
      <c r="W28" s="133"/>
      <c r="X28" s="133"/>
      <c r="Z28" s="133" t="s">
        <v>574</v>
      </c>
      <c r="AA28" s="133"/>
      <c r="AB28" s="133"/>
      <c r="AC28" s="133"/>
      <c r="AD28" s="133"/>
      <c r="AE28" s="133"/>
      <c r="AF28" s="133"/>
      <c r="AH28" s="144"/>
    </row>
    <row r="29" spans="1:34" s="143" customFormat="1" ht="13.5" customHeight="1">
      <c r="A29" s="138"/>
      <c r="E29" s="956" t="str">
        <f>IF(Application!G65="","",Application!G65)</f>
        <v>J.TEST実用日本語検定</v>
      </c>
      <c r="F29" s="956"/>
      <c r="G29" s="956"/>
      <c r="H29" s="956"/>
      <c r="I29" s="956"/>
      <c r="J29" s="956"/>
      <c r="K29" s="956"/>
      <c r="L29" s="956"/>
      <c r="M29" s="956"/>
      <c r="N29" s="956"/>
      <c r="O29" s="956"/>
      <c r="P29" s="956"/>
      <c r="Q29" s="956"/>
      <c r="R29" s="956"/>
      <c r="V29" s="956" t="str">
        <f>IF(AND(Application!T65="",Application!AA65=""),"",Application!T65&amp;"  "&amp;Application!AA65)</f>
        <v>F级  310</v>
      </c>
      <c r="W29" s="956"/>
      <c r="X29" s="956"/>
      <c r="Y29" s="956"/>
      <c r="Z29" s="956"/>
      <c r="AA29" s="956"/>
      <c r="AB29" s="956"/>
      <c r="AC29" s="956"/>
      <c r="AD29" s="956"/>
      <c r="AE29" s="956"/>
      <c r="AF29" s="956"/>
      <c r="AG29" s="956"/>
      <c r="AH29" s="144"/>
    </row>
    <row r="30" spans="1:34" s="133" customFormat="1" ht="12.75" customHeight="1">
      <c r="A30" s="137"/>
      <c r="B30" s="154"/>
      <c r="C30" s="154"/>
      <c r="D30" s="154"/>
      <c r="E30" s="957"/>
      <c r="F30" s="957"/>
      <c r="G30" s="957"/>
      <c r="H30" s="957"/>
      <c r="I30" s="957"/>
      <c r="J30" s="957"/>
      <c r="K30" s="957"/>
      <c r="L30" s="957"/>
      <c r="M30" s="957"/>
      <c r="N30" s="957"/>
      <c r="O30" s="957"/>
      <c r="P30" s="957"/>
      <c r="Q30" s="957"/>
      <c r="R30" s="957"/>
      <c r="V30" s="957"/>
      <c r="W30" s="957"/>
      <c r="X30" s="957"/>
      <c r="Y30" s="957"/>
      <c r="Z30" s="957"/>
      <c r="AA30" s="957"/>
      <c r="AB30" s="957"/>
      <c r="AC30" s="957"/>
      <c r="AD30" s="957"/>
      <c r="AE30" s="957"/>
      <c r="AF30" s="957"/>
      <c r="AG30" s="957"/>
      <c r="AH30" s="153"/>
    </row>
    <row r="31" spans="1:34" s="133" customFormat="1" ht="2.25" customHeight="1">
      <c r="A31" s="137"/>
      <c r="B31" s="154"/>
      <c r="C31" s="154"/>
      <c r="D31" s="154"/>
      <c r="AH31" s="153"/>
    </row>
    <row r="32" spans="1:34" s="168" customFormat="1" ht="13.5" customHeight="1">
      <c r="A32" s="161"/>
      <c r="B32" s="163" t="str">
        <f>IF(G33="","□","■")</f>
        <v>■</v>
      </c>
      <c r="C32" s="168" t="s">
        <v>575</v>
      </c>
      <c r="P32" s="133" t="s">
        <v>576</v>
      </c>
      <c r="AH32" s="169"/>
    </row>
    <row r="33" spans="1:34" s="168" customFormat="1" ht="13.5" customHeight="1">
      <c r="A33" s="161"/>
      <c r="C33" s="168" t="s">
        <v>577</v>
      </c>
      <c r="G33" s="956" t="str">
        <f>IF(AND(Application!B63&lt;&gt;"",Application!T63&lt;&gt;""),"①"&amp;Application!B61&amp;CHAR(10)&amp;"②"&amp;Application!B62&amp;CHAR(10)&amp;"③"&amp;Application!B63,IF(AND(Application!B62&lt;&gt;"",Application!T62&lt;&gt;""),"①"&amp;Application!B61&amp;CHAR(10)&amp;"②"&amp;Application!B62,IF(AND(Application!B61&lt;&gt;"",Application!T61&lt;&gt;""),Application!B61,"")))</f>
        <v>福建追创教育科技有限公司(网课)</v>
      </c>
      <c r="H33" s="956"/>
      <c r="I33" s="956"/>
      <c r="J33" s="956"/>
      <c r="K33" s="956"/>
      <c r="L33" s="956"/>
      <c r="M33" s="956"/>
      <c r="N33" s="956"/>
      <c r="O33" s="956"/>
      <c r="P33" s="956"/>
      <c r="Q33" s="956"/>
      <c r="R33" s="956"/>
      <c r="S33" s="956"/>
      <c r="T33" s="956"/>
      <c r="W33" s="1120" t="str">
        <f>IF(Application!W64="","","申請日までの日本語を学習した総時間数："&amp;Application!W64&amp;"時間")</f>
        <v>申請日までの日本語を学習した総時間数：240時間</v>
      </c>
      <c r="X33" s="1120"/>
      <c r="Y33" s="1120"/>
      <c r="Z33" s="1120"/>
      <c r="AA33" s="1120"/>
      <c r="AB33" s="1120"/>
      <c r="AC33" s="1120"/>
      <c r="AD33" s="1120"/>
      <c r="AE33" s="1120"/>
      <c r="AF33" s="1120"/>
      <c r="AG33" s="170"/>
      <c r="AH33" s="171"/>
    </row>
    <row r="34" spans="1:34" s="168" customFormat="1" ht="12.75" customHeight="1">
      <c r="A34" s="161"/>
      <c r="C34" s="133" t="s">
        <v>578</v>
      </c>
      <c r="G34" s="957"/>
      <c r="H34" s="957"/>
      <c r="I34" s="957"/>
      <c r="J34" s="957"/>
      <c r="K34" s="957"/>
      <c r="L34" s="957"/>
      <c r="M34" s="957"/>
      <c r="N34" s="957"/>
      <c r="O34" s="957"/>
      <c r="P34" s="957"/>
      <c r="Q34" s="957"/>
      <c r="R34" s="957"/>
      <c r="S34" s="957"/>
      <c r="T34" s="957"/>
      <c r="V34" s="170"/>
      <c r="W34" s="1120"/>
      <c r="X34" s="1120"/>
      <c r="Y34" s="1120"/>
      <c r="Z34" s="1120"/>
      <c r="AA34" s="1120"/>
      <c r="AB34" s="1120"/>
      <c r="AC34" s="1120"/>
      <c r="AD34" s="1120"/>
      <c r="AE34" s="1120"/>
      <c r="AF34" s="1120"/>
      <c r="AG34" s="170"/>
      <c r="AH34" s="171"/>
    </row>
    <row r="35" spans="1:34" s="168" customFormat="1" ht="2.25" customHeight="1">
      <c r="A35" s="161"/>
      <c r="C35" s="133"/>
      <c r="AH35" s="169"/>
    </row>
    <row r="36" spans="1:34" s="168" customFormat="1" ht="13.5" customHeight="1">
      <c r="A36" s="161"/>
      <c r="C36" s="168" t="s">
        <v>579</v>
      </c>
      <c r="G36" s="956">
        <f>IF(AND(Application!B61&lt;&gt;"",Application!T61&lt;&gt;""),YEAR(Application!T61),"")</f>
        <v>2022</v>
      </c>
      <c r="H36" s="956"/>
      <c r="I36" s="956"/>
      <c r="J36" s="956"/>
      <c r="K36" s="975" t="s">
        <v>353</v>
      </c>
      <c r="L36" s="975"/>
      <c r="M36" s="956">
        <f>IF(AND(Application!B61&lt;&gt;"",Application!T61&lt;&gt;""),MONTH(Application!T61),"")</f>
        <v>7</v>
      </c>
      <c r="N36" s="956"/>
      <c r="O36" s="975" t="s">
        <v>354</v>
      </c>
      <c r="P36" s="975"/>
      <c r="Q36" s="975" t="s">
        <v>486</v>
      </c>
      <c r="R36" s="975"/>
      <c r="S36" s="956">
        <f>IF(AND(Application!B63&lt;&gt;"",Application!T63&lt;&gt;""),YEAR(Application!Y63),IF(AND(Application!B62&lt;&gt;"",Application!T62&lt;&gt;""),YEAR(Application!Y62),IF(AND(Application!B61&lt;&gt;"",Application!T61&lt;&gt;""),YEAR(Application!Y61),"")))</f>
        <v>2022</v>
      </c>
      <c r="T36" s="956"/>
      <c r="U36" s="956"/>
      <c r="V36" s="956"/>
      <c r="W36" s="975" t="s">
        <v>353</v>
      </c>
      <c r="X36" s="975"/>
      <c r="Y36" s="956">
        <f>IF(AND(Application!B63&lt;&gt;"",Application!T63&lt;&gt;""),MONTH(Application!Y63),IF(AND(Application!B62&lt;&gt;"",Application!T62&lt;&gt;""),MONTH(Application!Y62),IF(AND(Application!B61&lt;&gt;"",Application!T61&lt;&gt;""),MONTH(Application!Y61),"")))</f>
        <v>8</v>
      </c>
      <c r="Z36" s="956"/>
      <c r="AA36" s="975" t="s">
        <v>354</v>
      </c>
      <c r="AB36" s="975"/>
      <c r="AC36" s="168" t="s">
        <v>580</v>
      </c>
      <c r="AH36" s="169"/>
    </row>
    <row r="37" spans="1:34" s="143" customFormat="1" ht="12.75" customHeight="1">
      <c r="A37" s="138"/>
      <c r="C37" s="133" t="s">
        <v>581</v>
      </c>
      <c r="D37" s="133"/>
      <c r="E37" s="154" t="s">
        <v>582</v>
      </c>
      <c r="G37" s="957"/>
      <c r="H37" s="957"/>
      <c r="I37" s="957"/>
      <c r="J37" s="957"/>
      <c r="K37" s="961" t="s">
        <v>358</v>
      </c>
      <c r="L37" s="961"/>
      <c r="M37" s="957"/>
      <c r="N37" s="957"/>
      <c r="O37" s="961" t="s">
        <v>359</v>
      </c>
      <c r="P37" s="961"/>
      <c r="Q37" s="958" t="s">
        <v>583</v>
      </c>
      <c r="R37" s="958"/>
      <c r="S37" s="957"/>
      <c r="T37" s="957"/>
      <c r="U37" s="957"/>
      <c r="V37" s="957"/>
      <c r="W37" s="961" t="s">
        <v>358</v>
      </c>
      <c r="X37" s="961"/>
      <c r="Y37" s="957"/>
      <c r="Z37" s="957"/>
      <c r="AA37" s="961" t="s">
        <v>359</v>
      </c>
      <c r="AB37" s="961"/>
      <c r="AE37" s="148"/>
      <c r="AH37" s="144"/>
    </row>
    <row r="38" spans="1:34" s="143" customFormat="1" ht="2.25" customHeight="1">
      <c r="A38" s="138"/>
      <c r="C38" s="133"/>
      <c r="D38" s="133"/>
      <c r="E38" s="154"/>
      <c r="G38" s="156"/>
      <c r="H38" s="156"/>
      <c r="I38" s="156"/>
      <c r="J38" s="156"/>
      <c r="K38" s="148"/>
      <c r="L38" s="148"/>
      <c r="M38" s="156"/>
      <c r="N38" s="156"/>
      <c r="O38" s="148"/>
      <c r="P38" s="148"/>
      <c r="Q38" s="148"/>
      <c r="R38" s="148"/>
      <c r="S38" s="156"/>
      <c r="T38" s="156"/>
      <c r="U38" s="156"/>
      <c r="V38" s="156"/>
      <c r="W38" s="148"/>
      <c r="X38" s="148"/>
      <c r="Y38" s="156"/>
      <c r="Z38" s="156"/>
      <c r="AA38" s="148"/>
      <c r="AB38" s="148"/>
      <c r="AE38" s="148"/>
      <c r="AH38" s="144"/>
    </row>
    <row r="39" spans="1:34" s="143" customFormat="1" ht="13.5" customHeight="1">
      <c r="A39" s="138"/>
      <c r="B39" s="163" t="s">
        <v>96</v>
      </c>
      <c r="C39" s="143" t="s">
        <v>584</v>
      </c>
      <c r="F39" s="968"/>
      <c r="G39" s="968"/>
      <c r="H39" s="968"/>
      <c r="I39" s="968"/>
      <c r="J39" s="968"/>
      <c r="K39" s="968"/>
      <c r="L39" s="968"/>
      <c r="M39" s="968"/>
      <c r="N39" s="968"/>
      <c r="O39" s="968"/>
      <c r="P39" s="968"/>
      <c r="Q39" s="968"/>
      <c r="R39" s="968"/>
      <c r="S39" s="968"/>
      <c r="T39" s="968"/>
      <c r="U39" s="968"/>
      <c r="V39" s="968"/>
      <c r="W39" s="968"/>
      <c r="X39" s="968"/>
      <c r="Y39" s="968"/>
      <c r="Z39" s="968"/>
      <c r="AA39" s="968"/>
      <c r="AB39" s="968"/>
      <c r="AC39" s="968"/>
      <c r="AD39" s="968"/>
      <c r="AE39" s="968"/>
      <c r="AF39" s="968"/>
      <c r="AG39" s="968"/>
      <c r="AH39" s="144"/>
    </row>
    <row r="40" spans="1:34" s="143" customFormat="1" ht="12" customHeight="1">
      <c r="A40" s="138"/>
      <c r="C40" s="133" t="s">
        <v>465</v>
      </c>
      <c r="F40" s="969"/>
      <c r="G40" s="969"/>
      <c r="H40" s="969"/>
      <c r="I40" s="969"/>
      <c r="J40" s="969"/>
      <c r="K40" s="969"/>
      <c r="L40" s="969"/>
      <c r="M40" s="969"/>
      <c r="N40" s="969"/>
      <c r="O40" s="969"/>
      <c r="P40" s="969"/>
      <c r="Q40" s="969"/>
      <c r="R40" s="969"/>
      <c r="S40" s="969"/>
      <c r="T40" s="969"/>
      <c r="U40" s="969"/>
      <c r="V40" s="969"/>
      <c r="W40" s="969"/>
      <c r="X40" s="969"/>
      <c r="Y40" s="969"/>
      <c r="Z40" s="969"/>
      <c r="AA40" s="969"/>
      <c r="AB40" s="969"/>
      <c r="AC40" s="969"/>
      <c r="AD40" s="969"/>
      <c r="AE40" s="969"/>
      <c r="AF40" s="969"/>
      <c r="AG40" s="969"/>
      <c r="AH40" s="144"/>
    </row>
    <row r="41" spans="1:34" s="143" customFormat="1" ht="2.25" customHeight="1">
      <c r="A41" s="138"/>
      <c r="C41" s="133"/>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44"/>
    </row>
    <row r="42" spans="1:34" s="168" customFormat="1" ht="12" customHeight="1">
      <c r="A42" s="161"/>
      <c r="F42" s="1124"/>
      <c r="G42" s="968"/>
      <c r="H42" s="968"/>
      <c r="I42" s="968"/>
      <c r="J42" s="968"/>
      <c r="K42" s="968"/>
      <c r="L42" s="968"/>
      <c r="M42" s="968"/>
      <c r="N42" s="968"/>
      <c r="O42" s="968"/>
      <c r="P42" s="968"/>
      <c r="Q42" s="968"/>
      <c r="R42" s="968"/>
      <c r="S42" s="968"/>
      <c r="T42" s="968"/>
      <c r="U42" s="968"/>
      <c r="V42" s="968"/>
      <c r="W42" s="968"/>
      <c r="X42" s="968"/>
      <c r="Y42" s="968"/>
      <c r="Z42" s="968"/>
      <c r="AA42" s="968"/>
      <c r="AB42" s="968"/>
      <c r="AC42" s="968"/>
      <c r="AD42" s="968"/>
      <c r="AE42" s="968"/>
      <c r="AF42" s="968"/>
      <c r="AG42" s="968"/>
      <c r="AH42" s="169"/>
    </row>
    <row r="43" spans="1:34" s="168" customFormat="1" ht="12" customHeight="1">
      <c r="A43" s="161"/>
      <c r="F43" s="969"/>
      <c r="G43" s="969"/>
      <c r="H43" s="969"/>
      <c r="I43" s="969"/>
      <c r="J43" s="969"/>
      <c r="K43" s="969"/>
      <c r="L43" s="969"/>
      <c r="M43" s="969"/>
      <c r="N43" s="969"/>
      <c r="O43" s="969"/>
      <c r="P43" s="969"/>
      <c r="Q43" s="969"/>
      <c r="R43" s="969"/>
      <c r="S43" s="969"/>
      <c r="T43" s="969"/>
      <c r="U43" s="969"/>
      <c r="V43" s="969"/>
      <c r="W43" s="969"/>
      <c r="X43" s="969"/>
      <c r="Y43" s="969"/>
      <c r="Z43" s="969"/>
      <c r="AA43" s="969"/>
      <c r="AB43" s="969"/>
      <c r="AC43" s="969"/>
      <c r="AD43" s="969"/>
      <c r="AE43" s="969"/>
      <c r="AF43" s="969"/>
      <c r="AG43" s="969"/>
      <c r="AH43" s="169"/>
    </row>
    <row r="44" spans="1:34" s="168" customFormat="1" ht="2.25" customHeight="1">
      <c r="A44" s="161"/>
      <c r="AH44" s="169"/>
    </row>
    <row r="45" spans="1:34" s="143" customFormat="1" ht="13.5" customHeight="1">
      <c r="A45" s="138" t="s">
        <v>585</v>
      </c>
      <c r="AH45" s="144"/>
    </row>
    <row r="46" spans="1:34" s="143" customFormat="1" ht="12.75" customHeight="1">
      <c r="A46" s="138"/>
      <c r="B46" s="133" t="s">
        <v>586</v>
      </c>
      <c r="AH46" s="144"/>
    </row>
    <row r="47" spans="1:34" s="168" customFormat="1" ht="13.5" customHeight="1">
      <c r="A47" s="161"/>
      <c r="B47" s="143" t="s">
        <v>587</v>
      </c>
      <c r="C47" s="143"/>
      <c r="D47" s="143"/>
      <c r="E47" s="143"/>
      <c r="F47" s="143"/>
      <c r="G47" s="172"/>
      <c r="H47" s="143"/>
      <c r="I47" s="143"/>
      <c r="J47" s="143"/>
      <c r="K47" s="143"/>
      <c r="L47" s="143"/>
      <c r="M47" s="143"/>
      <c r="N47" s="143"/>
      <c r="O47" s="143"/>
      <c r="P47" s="143"/>
      <c r="Q47" s="143"/>
      <c r="R47" s="143"/>
      <c r="S47" s="143"/>
      <c r="T47" s="143"/>
      <c r="U47" s="143"/>
      <c r="V47" s="143"/>
      <c r="W47" s="143"/>
      <c r="X47" s="143"/>
      <c r="Y47" s="143"/>
      <c r="Z47" s="172"/>
      <c r="AA47" s="143"/>
      <c r="AB47" s="143"/>
      <c r="AC47" s="143"/>
      <c r="AD47" s="143"/>
      <c r="AE47" s="143"/>
      <c r="AF47" s="143"/>
      <c r="AG47" s="143"/>
      <c r="AH47" s="169"/>
    </row>
    <row r="48" spans="1:34" s="168" customFormat="1" ht="12.75" customHeight="1">
      <c r="A48" s="161"/>
      <c r="B48" s="133" t="s">
        <v>588</v>
      </c>
      <c r="C48" s="143"/>
      <c r="D48" s="143"/>
      <c r="E48" s="143"/>
      <c r="F48" s="143"/>
      <c r="G48" s="172"/>
      <c r="H48" s="143"/>
      <c r="I48" s="143"/>
      <c r="J48" s="143"/>
      <c r="K48" s="143"/>
      <c r="L48" s="143"/>
      <c r="M48" s="143"/>
      <c r="N48" s="143"/>
      <c r="O48" s="143"/>
      <c r="P48" s="143"/>
      <c r="Q48" s="143"/>
      <c r="R48" s="143"/>
      <c r="S48" s="143"/>
      <c r="T48" s="143"/>
      <c r="U48" s="143"/>
      <c r="V48" s="143"/>
      <c r="W48" s="143"/>
      <c r="X48" s="143"/>
      <c r="Y48" s="143"/>
      <c r="Z48" s="172"/>
      <c r="AA48" s="143"/>
      <c r="AB48" s="143"/>
      <c r="AC48" s="143"/>
      <c r="AD48" s="143"/>
      <c r="AE48" s="143"/>
      <c r="AF48" s="143"/>
      <c r="AG48" s="143"/>
      <c r="AH48" s="169"/>
    </row>
    <row r="49" spans="1:34" s="143" customFormat="1" ht="12.75" customHeight="1">
      <c r="A49" s="138"/>
      <c r="B49" s="168"/>
      <c r="C49" s="168" t="s">
        <v>577</v>
      </c>
      <c r="D49" s="168"/>
      <c r="E49" s="168"/>
      <c r="F49" s="168"/>
      <c r="G49" s="968"/>
      <c r="H49" s="968"/>
      <c r="I49" s="968"/>
      <c r="J49" s="968"/>
      <c r="K49" s="968"/>
      <c r="L49" s="968"/>
      <c r="M49" s="968"/>
      <c r="N49" s="968"/>
      <c r="O49" s="968"/>
      <c r="P49" s="968"/>
      <c r="Q49" s="968"/>
      <c r="R49" s="968"/>
      <c r="S49" s="968"/>
      <c r="T49" s="968"/>
      <c r="U49" s="168"/>
      <c r="V49" s="168"/>
      <c r="W49" s="168"/>
      <c r="X49" s="168"/>
      <c r="Y49" s="168"/>
      <c r="Z49" s="168"/>
      <c r="AA49" s="168"/>
      <c r="AB49" s="168"/>
      <c r="AC49" s="168"/>
      <c r="AD49" s="168"/>
      <c r="AE49" s="168"/>
      <c r="AF49" s="168"/>
      <c r="AG49" s="168"/>
      <c r="AH49" s="144"/>
    </row>
    <row r="50" spans="1:34" s="143" customFormat="1" ht="12.75" customHeight="1">
      <c r="A50" s="138"/>
      <c r="B50" s="168"/>
      <c r="C50" s="133" t="s">
        <v>589</v>
      </c>
      <c r="D50" s="168"/>
      <c r="E50" s="168"/>
      <c r="F50" s="168"/>
      <c r="G50" s="969"/>
      <c r="H50" s="969"/>
      <c r="I50" s="969"/>
      <c r="J50" s="969"/>
      <c r="K50" s="969"/>
      <c r="L50" s="969"/>
      <c r="M50" s="969"/>
      <c r="N50" s="969"/>
      <c r="O50" s="969"/>
      <c r="P50" s="969"/>
      <c r="Q50" s="969"/>
      <c r="R50" s="969"/>
      <c r="S50" s="969"/>
      <c r="T50" s="969"/>
      <c r="U50" s="168"/>
      <c r="V50" s="168"/>
      <c r="W50" s="168"/>
      <c r="X50" s="168"/>
      <c r="Y50" s="168"/>
      <c r="Z50" s="168"/>
      <c r="AA50" s="168"/>
      <c r="AB50" s="168"/>
      <c r="AC50" s="168"/>
      <c r="AD50" s="168"/>
      <c r="AE50" s="168"/>
      <c r="AF50" s="168"/>
      <c r="AG50" s="168"/>
      <c r="AH50" s="144"/>
    </row>
    <row r="51" spans="1:34" s="143" customFormat="1" ht="2.25" customHeight="1">
      <c r="A51" s="138"/>
      <c r="B51" s="168"/>
      <c r="C51" s="133"/>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44"/>
    </row>
    <row r="52" spans="1:34" s="143" customFormat="1" ht="12.75" customHeight="1">
      <c r="A52" s="138"/>
      <c r="B52" s="168"/>
      <c r="C52" s="168" t="s">
        <v>579</v>
      </c>
      <c r="D52" s="168"/>
      <c r="E52" s="168"/>
      <c r="F52" s="168"/>
      <c r="G52" s="1125"/>
      <c r="H52" s="966"/>
      <c r="I52" s="966"/>
      <c r="J52" s="966"/>
      <c r="K52" s="975" t="s">
        <v>353</v>
      </c>
      <c r="L52" s="975"/>
      <c r="M52" s="1125"/>
      <c r="N52" s="966"/>
      <c r="O52" s="975" t="s">
        <v>354</v>
      </c>
      <c r="P52" s="975"/>
      <c r="Q52" s="975" t="s">
        <v>486</v>
      </c>
      <c r="R52" s="975"/>
      <c r="S52" s="966"/>
      <c r="T52" s="966"/>
      <c r="U52" s="966"/>
      <c r="V52" s="966"/>
      <c r="W52" s="975" t="s">
        <v>353</v>
      </c>
      <c r="X52" s="975"/>
      <c r="Y52" s="1125"/>
      <c r="Z52" s="966"/>
      <c r="AA52" s="975" t="s">
        <v>354</v>
      </c>
      <c r="AB52" s="975"/>
      <c r="AC52" s="168" t="s">
        <v>580</v>
      </c>
      <c r="AD52" s="168"/>
      <c r="AH52" s="144"/>
    </row>
    <row r="53" spans="1:34" s="143" customFormat="1" ht="12.75" customHeight="1">
      <c r="A53" s="138"/>
      <c r="C53" s="133" t="s">
        <v>581</v>
      </c>
      <c r="D53" s="133"/>
      <c r="E53" s="154" t="s">
        <v>582</v>
      </c>
      <c r="F53" s="133"/>
      <c r="G53" s="967"/>
      <c r="H53" s="967"/>
      <c r="I53" s="967"/>
      <c r="J53" s="967"/>
      <c r="K53" s="961" t="s">
        <v>358</v>
      </c>
      <c r="L53" s="961"/>
      <c r="M53" s="967"/>
      <c r="N53" s="967"/>
      <c r="O53" s="961" t="s">
        <v>359</v>
      </c>
      <c r="P53" s="961"/>
      <c r="Q53" s="958" t="s">
        <v>583</v>
      </c>
      <c r="R53" s="958"/>
      <c r="S53" s="967"/>
      <c r="T53" s="967"/>
      <c r="U53" s="967"/>
      <c r="V53" s="967"/>
      <c r="W53" s="961" t="s">
        <v>358</v>
      </c>
      <c r="X53" s="961"/>
      <c r="Y53" s="967"/>
      <c r="Z53" s="967"/>
      <c r="AA53" s="961" t="s">
        <v>359</v>
      </c>
      <c r="AB53" s="961"/>
      <c r="AH53" s="144"/>
    </row>
    <row r="54" spans="1:34" s="143" customFormat="1" ht="2.25" customHeight="1">
      <c r="A54" s="138"/>
      <c r="C54" s="133"/>
      <c r="D54" s="133"/>
      <c r="E54" s="133"/>
      <c r="F54" s="133"/>
      <c r="G54" s="133"/>
      <c r="H54" s="133"/>
      <c r="I54" s="133"/>
      <c r="J54" s="133"/>
      <c r="K54" s="133"/>
      <c r="M54" s="133"/>
      <c r="N54" s="133"/>
      <c r="O54" s="133"/>
      <c r="P54" s="148"/>
      <c r="Q54" s="133"/>
      <c r="R54" s="133"/>
      <c r="S54" s="133"/>
      <c r="T54" s="133"/>
      <c r="U54" s="133"/>
      <c r="V54" s="133"/>
      <c r="W54" s="133"/>
      <c r="X54" s="133"/>
      <c r="Y54" s="133"/>
      <c r="Z54" s="133"/>
      <c r="AB54" s="133"/>
      <c r="AC54" s="133"/>
      <c r="AD54" s="133"/>
      <c r="AE54" s="148"/>
      <c r="AH54" s="144"/>
    </row>
    <row r="55" spans="1:34" s="143" customFormat="1" ht="13.5">
      <c r="A55" s="138" t="s">
        <v>590</v>
      </c>
      <c r="N55" s="133"/>
      <c r="AH55" s="144"/>
    </row>
    <row r="56" spans="1:34" s="143" customFormat="1" ht="13.5">
      <c r="A56" s="138"/>
      <c r="B56" s="133" t="s">
        <v>591</v>
      </c>
      <c r="J56" s="133"/>
      <c r="N56" s="133"/>
      <c r="AH56" s="144"/>
    </row>
    <row r="57" spans="1:34" s="143" customFormat="1" ht="13.5" customHeight="1">
      <c r="A57" s="138"/>
      <c r="B57" s="143" t="s">
        <v>592</v>
      </c>
      <c r="C57" s="173"/>
      <c r="D57" s="173"/>
      <c r="E57" s="173"/>
      <c r="G57" s="172"/>
      <c r="I57" s="133"/>
      <c r="J57" s="133"/>
      <c r="K57" s="133"/>
      <c r="M57" s="133" t="s">
        <v>593</v>
      </c>
      <c r="AD57" s="172"/>
      <c r="AE57" s="146"/>
      <c r="AH57" s="144"/>
    </row>
    <row r="58" spans="1:34" s="143" customFormat="1" ht="13.5" customHeight="1">
      <c r="A58" s="138"/>
      <c r="B58" s="163" t="s">
        <v>96</v>
      </c>
      <c r="C58" s="143" t="s">
        <v>594</v>
      </c>
      <c r="G58" s="966"/>
      <c r="H58" s="966"/>
      <c r="I58" s="966"/>
      <c r="J58" s="966"/>
      <c r="K58" s="966"/>
      <c r="L58" s="966"/>
      <c r="M58" s="966"/>
      <c r="N58" s="966"/>
      <c r="O58" s="143" t="s">
        <v>595</v>
      </c>
      <c r="S58" s="163" t="s">
        <v>96</v>
      </c>
      <c r="T58" s="143" t="s">
        <v>596</v>
      </c>
      <c r="AA58" s="966"/>
      <c r="AB58" s="966"/>
      <c r="AC58" s="966"/>
      <c r="AD58" s="966"/>
      <c r="AE58" s="966"/>
      <c r="AF58" s="966"/>
      <c r="AG58" s="143" t="s">
        <v>595</v>
      </c>
      <c r="AH58" s="144"/>
    </row>
    <row r="59" spans="1:34" s="143" customFormat="1" ht="12.75" customHeight="1">
      <c r="A59" s="138"/>
      <c r="C59" s="133" t="s">
        <v>597</v>
      </c>
      <c r="D59" s="133"/>
      <c r="E59" s="133"/>
      <c r="F59" s="133"/>
      <c r="G59" s="967"/>
      <c r="H59" s="967"/>
      <c r="I59" s="967"/>
      <c r="J59" s="967"/>
      <c r="K59" s="967"/>
      <c r="L59" s="967"/>
      <c r="M59" s="967"/>
      <c r="N59" s="967"/>
      <c r="O59" s="133" t="s">
        <v>598</v>
      </c>
      <c r="P59" s="133"/>
      <c r="Q59" s="133"/>
      <c r="S59" s="133"/>
      <c r="T59" s="133" t="s">
        <v>599</v>
      </c>
      <c r="AA59" s="967"/>
      <c r="AB59" s="967"/>
      <c r="AC59" s="967"/>
      <c r="AD59" s="967"/>
      <c r="AE59" s="967"/>
      <c r="AF59" s="967"/>
      <c r="AG59" s="133" t="s">
        <v>598</v>
      </c>
      <c r="AH59" s="144"/>
    </row>
    <row r="60" spans="1:34" s="143" customFormat="1" ht="2.25" customHeight="1">
      <c r="A60" s="138"/>
      <c r="C60" s="133"/>
      <c r="D60" s="133"/>
      <c r="E60" s="133"/>
      <c r="F60" s="133"/>
      <c r="G60" s="133"/>
      <c r="H60" s="133"/>
      <c r="I60" s="133"/>
      <c r="J60" s="133"/>
      <c r="K60" s="133"/>
      <c r="L60" s="133"/>
      <c r="M60" s="133"/>
      <c r="N60" s="133"/>
      <c r="O60" s="133"/>
      <c r="P60" s="133"/>
      <c r="Q60" s="133"/>
      <c r="R60" s="133"/>
      <c r="S60" s="133"/>
      <c r="AG60" s="133"/>
      <c r="AH60" s="144"/>
    </row>
    <row r="61" spans="1:34" s="143" customFormat="1" ht="13.5" customHeight="1">
      <c r="A61" s="138"/>
      <c r="B61" s="163" t="str">
        <f>IF(J61="","□","■")</f>
        <v>□</v>
      </c>
      <c r="C61" s="143" t="s">
        <v>600</v>
      </c>
      <c r="J61" s="966"/>
      <c r="K61" s="966"/>
      <c r="L61" s="966"/>
      <c r="M61" s="966"/>
      <c r="N61" s="966"/>
      <c r="O61" s="966"/>
      <c r="P61" s="966"/>
      <c r="Q61" s="966"/>
      <c r="R61" s="150" t="s">
        <v>595</v>
      </c>
      <c r="V61" s="163" t="s">
        <v>96</v>
      </c>
      <c r="W61" s="143" t="s">
        <v>601</v>
      </c>
      <c r="AA61" s="966"/>
      <c r="AB61" s="966"/>
      <c r="AC61" s="966"/>
      <c r="AD61" s="966"/>
      <c r="AE61" s="966"/>
      <c r="AF61" s="966"/>
      <c r="AG61" s="146" t="s">
        <v>595</v>
      </c>
      <c r="AH61" s="144"/>
    </row>
    <row r="62" spans="1:34" s="143" customFormat="1" ht="12.75" customHeight="1">
      <c r="A62" s="138"/>
      <c r="B62" s="133"/>
      <c r="C62" s="133" t="s">
        <v>602</v>
      </c>
      <c r="D62" s="133"/>
      <c r="E62" s="133"/>
      <c r="F62" s="133"/>
      <c r="G62" s="133"/>
      <c r="H62" s="133"/>
      <c r="I62" s="133"/>
      <c r="J62" s="967"/>
      <c r="K62" s="967"/>
      <c r="L62" s="967"/>
      <c r="M62" s="967"/>
      <c r="N62" s="967"/>
      <c r="O62" s="967"/>
      <c r="P62" s="967"/>
      <c r="Q62" s="967"/>
      <c r="R62" s="133" t="s">
        <v>598</v>
      </c>
      <c r="S62" s="133"/>
      <c r="T62" s="133"/>
      <c r="V62" s="133"/>
      <c r="W62" s="133" t="s">
        <v>603</v>
      </c>
      <c r="X62" s="133"/>
      <c r="AA62" s="967"/>
      <c r="AB62" s="967"/>
      <c r="AC62" s="967"/>
      <c r="AD62" s="967"/>
      <c r="AE62" s="967"/>
      <c r="AF62" s="967"/>
      <c r="AG62" s="133" t="s">
        <v>598</v>
      </c>
      <c r="AH62" s="144"/>
    </row>
    <row r="63" spans="1:34" s="143" customFormat="1" ht="2.25" customHeight="1">
      <c r="A63" s="138"/>
      <c r="B63" s="133"/>
      <c r="C63" s="133"/>
      <c r="D63" s="133"/>
      <c r="E63" s="133"/>
      <c r="F63" s="133"/>
      <c r="G63" s="133"/>
      <c r="H63" s="133"/>
      <c r="I63" s="133"/>
      <c r="J63" s="133"/>
      <c r="K63" s="133"/>
      <c r="L63" s="133"/>
      <c r="M63" s="133"/>
      <c r="N63" s="133"/>
      <c r="O63" s="133"/>
      <c r="P63" s="133"/>
      <c r="Q63" s="133"/>
      <c r="R63" s="133"/>
      <c r="S63" s="133"/>
      <c r="T63" s="133"/>
      <c r="U63" s="133"/>
      <c r="V63" s="133"/>
      <c r="W63" s="133"/>
      <c r="AG63" s="133"/>
      <c r="AH63" s="144"/>
    </row>
    <row r="64" spans="1:34" s="143" customFormat="1" ht="14.25" customHeight="1">
      <c r="A64" s="138"/>
      <c r="B64" s="163" t="str">
        <f>IF(F64="","□","■")</f>
        <v>□</v>
      </c>
      <c r="C64" s="143" t="s">
        <v>584</v>
      </c>
      <c r="F64" s="1121"/>
      <c r="G64" s="1121"/>
      <c r="H64" s="1121"/>
      <c r="I64" s="1121"/>
      <c r="J64" s="1121"/>
      <c r="K64" s="1121"/>
      <c r="L64" s="1121"/>
      <c r="M64" s="1121"/>
      <c r="N64" s="143" t="s">
        <v>595</v>
      </c>
      <c r="AH64" s="144"/>
    </row>
    <row r="65" spans="1:69" s="143" customFormat="1" ht="12.75" customHeight="1">
      <c r="A65" s="138"/>
      <c r="C65" s="133" t="s">
        <v>465</v>
      </c>
      <c r="F65" s="1122"/>
      <c r="G65" s="1122"/>
      <c r="H65" s="1122"/>
      <c r="I65" s="1122"/>
      <c r="J65" s="1122"/>
      <c r="K65" s="1122"/>
      <c r="L65" s="1122"/>
      <c r="M65" s="1122"/>
      <c r="N65" s="133" t="s">
        <v>598</v>
      </c>
      <c r="Y65" s="1123" t="str">
        <f>IF(Application!O95="","","入学金、授業料等"&amp;TEXT(Application!O95,"#,###")&amp;"円
については入学時に納入予定")</f>
        <v>入学金、授業料等781,000円
については入学時に納入予定</v>
      </c>
      <c r="Z65" s="1123"/>
      <c r="AA65" s="1123"/>
      <c r="AB65" s="1123"/>
      <c r="AC65" s="1123"/>
      <c r="AD65" s="1123"/>
      <c r="AE65" s="1123"/>
      <c r="AF65" s="1123"/>
      <c r="AG65" s="1123"/>
      <c r="AH65" s="144"/>
      <c r="AO65" s="150"/>
    </row>
    <row r="66" spans="1:69" s="143" customFormat="1" ht="2.25" customHeight="1">
      <c r="A66" s="138"/>
      <c r="D66" s="133"/>
      <c r="E66" s="133"/>
      <c r="F66" s="133"/>
      <c r="G66" s="133"/>
      <c r="H66" s="133"/>
      <c r="I66" s="133"/>
      <c r="J66" s="133"/>
      <c r="K66" s="133"/>
      <c r="L66" s="133"/>
      <c r="M66" s="133"/>
      <c r="N66" s="133"/>
      <c r="O66" s="133"/>
      <c r="P66" s="133"/>
      <c r="Q66" s="133"/>
      <c r="R66" s="133"/>
      <c r="S66" s="133"/>
      <c r="T66" s="133"/>
      <c r="Y66" s="1123"/>
      <c r="Z66" s="1123"/>
      <c r="AA66" s="1123"/>
      <c r="AB66" s="1123"/>
      <c r="AC66" s="1123"/>
      <c r="AD66" s="1123"/>
      <c r="AE66" s="1123"/>
      <c r="AF66" s="1123"/>
      <c r="AG66" s="1123"/>
      <c r="AH66" s="144"/>
    </row>
    <row r="67" spans="1:69" s="168" customFormat="1" ht="13.5" customHeight="1">
      <c r="A67" s="161"/>
      <c r="B67" s="143" t="s">
        <v>604</v>
      </c>
      <c r="I67" s="133" t="s">
        <v>605</v>
      </c>
      <c r="Y67" s="1123"/>
      <c r="Z67" s="1123"/>
      <c r="AA67" s="1123"/>
      <c r="AB67" s="1123"/>
      <c r="AC67" s="1123"/>
      <c r="AD67" s="1123"/>
      <c r="AE67" s="1123"/>
      <c r="AF67" s="1123"/>
      <c r="AG67" s="1123"/>
      <c r="AH67" s="169"/>
    </row>
    <row r="68" spans="1:69" s="143" customFormat="1" ht="2.25" customHeight="1">
      <c r="A68" s="138"/>
      <c r="C68" s="133"/>
      <c r="D68" s="133"/>
      <c r="E68" s="133"/>
      <c r="F68" s="133"/>
      <c r="G68" s="133"/>
      <c r="H68" s="133"/>
      <c r="I68" s="133"/>
      <c r="J68" s="133"/>
      <c r="K68" s="133"/>
      <c r="L68" s="133"/>
      <c r="M68" s="133"/>
      <c r="N68" s="133"/>
      <c r="O68" s="133"/>
      <c r="P68" s="133"/>
      <c r="Q68" s="133"/>
      <c r="R68" s="133"/>
      <c r="S68" s="133"/>
      <c r="Y68" s="1123"/>
      <c r="Z68" s="1123"/>
      <c r="AA68" s="1123"/>
      <c r="AB68" s="1123"/>
      <c r="AC68" s="1123"/>
      <c r="AD68" s="1123"/>
      <c r="AE68" s="1123"/>
      <c r="AF68" s="1123"/>
      <c r="AG68" s="1123"/>
      <c r="AH68" s="144"/>
    </row>
    <row r="69" spans="1:69" s="143" customFormat="1" ht="13.5" customHeight="1">
      <c r="A69" s="138"/>
      <c r="B69" s="163" t="s">
        <v>97</v>
      </c>
      <c r="C69" s="143" t="s">
        <v>606</v>
      </c>
      <c r="I69" s="1131">
        <v>200000</v>
      </c>
      <c r="J69" s="1131"/>
      <c r="K69" s="1131"/>
      <c r="L69" s="1131"/>
      <c r="M69" s="1131"/>
      <c r="N69" s="1131"/>
      <c r="O69" s="1131"/>
      <c r="P69" s="1131"/>
      <c r="Q69" s="150" t="s">
        <v>595</v>
      </c>
      <c r="S69" s="163" t="str">
        <f>IF(AA69="","□","■")</f>
        <v>■</v>
      </c>
      <c r="T69" s="143" t="s">
        <v>607</v>
      </c>
      <c r="AA69" s="1126">
        <f>IF(Application!X95="","",Application!X95)</f>
        <v>85000</v>
      </c>
      <c r="AB69" s="1126"/>
      <c r="AC69" s="1126"/>
      <c r="AD69" s="1126"/>
      <c r="AE69" s="1126"/>
      <c r="AF69" s="1126"/>
      <c r="AG69" s="143" t="s">
        <v>595</v>
      </c>
      <c r="AH69" s="144"/>
    </row>
    <row r="70" spans="1:69" s="143" customFormat="1" ht="12.75" customHeight="1">
      <c r="A70" s="138"/>
      <c r="C70" s="133" t="s">
        <v>608</v>
      </c>
      <c r="I70" s="1132"/>
      <c r="J70" s="1132"/>
      <c r="K70" s="1132"/>
      <c r="L70" s="1132"/>
      <c r="M70" s="1132"/>
      <c r="N70" s="1132"/>
      <c r="O70" s="1132"/>
      <c r="P70" s="1132"/>
      <c r="Q70" s="133" t="s">
        <v>598</v>
      </c>
      <c r="T70" s="133" t="s">
        <v>609</v>
      </c>
      <c r="AA70" s="1127"/>
      <c r="AB70" s="1127"/>
      <c r="AC70" s="1127"/>
      <c r="AD70" s="1127"/>
      <c r="AE70" s="1127"/>
      <c r="AF70" s="1127"/>
      <c r="AG70" s="133" t="s">
        <v>598</v>
      </c>
      <c r="AH70" s="144"/>
    </row>
    <row r="71" spans="1:69" s="143" customFormat="1" ht="2.25" customHeight="1">
      <c r="A71" s="138"/>
      <c r="C71" s="133"/>
      <c r="P71" s="133"/>
      <c r="Q71" s="133"/>
      <c r="U71" s="133"/>
      <c r="AG71" s="133"/>
      <c r="AH71" s="144"/>
    </row>
    <row r="72" spans="1:69" s="143" customFormat="1" ht="13.5" customHeight="1">
      <c r="A72" s="138"/>
      <c r="B72" s="174" t="s">
        <v>610</v>
      </c>
      <c r="C72" s="168"/>
      <c r="D72" s="168"/>
      <c r="E72" s="168"/>
      <c r="F72" s="168"/>
      <c r="G72" s="953" t="s">
        <v>611</v>
      </c>
      <c r="H72" s="953"/>
      <c r="I72" s="953"/>
      <c r="J72" s="953"/>
      <c r="K72" s="953"/>
      <c r="L72" s="953"/>
      <c r="N72" s="174" t="s">
        <v>612</v>
      </c>
      <c r="O72" s="168"/>
      <c r="P72" s="168"/>
      <c r="Q72" s="168"/>
      <c r="R72" s="1133">
        <f>IF('申請人用（認定）１'!H55="","",DATE('申請人用（認定）１'!H55,'申請人用（認定）１'!N55,'申請人用（認定）１'!R55))</f>
        <v>45200</v>
      </c>
      <c r="S72" s="1133"/>
      <c r="T72" s="1133"/>
      <c r="U72" s="1133"/>
      <c r="V72" s="175" t="s">
        <v>491</v>
      </c>
      <c r="W72" s="163" t="s">
        <v>96</v>
      </c>
      <c r="X72" s="143" t="s">
        <v>584</v>
      </c>
      <c r="Y72" s="168"/>
      <c r="Z72" s="168"/>
      <c r="AA72" s="966"/>
      <c r="AB72" s="966"/>
      <c r="AC72" s="966"/>
      <c r="AD72" s="966"/>
      <c r="AE72" s="966"/>
      <c r="AF72" s="966"/>
      <c r="AG72" s="143" t="s">
        <v>595</v>
      </c>
      <c r="AH72" s="144"/>
    </row>
    <row r="73" spans="1:69" s="143" customFormat="1" ht="12" customHeight="1">
      <c r="A73" s="138"/>
      <c r="B73" s="145" t="s">
        <v>613</v>
      </c>
      <c r="E73" s="133"/>
      <c r="F73" s="133"/>
      <c r="G73" s="954"/>
      <c r="H73" s="954"/>
      <c r="I73" s="954"/>
      <c r="J73" s="954"/>
      <c r="K73" s="954"/>
      <c r="L73" s="954"/>
      <c r="M73" s="133"/>
      <c r="N73" s="145" t="s">
        <v>614</v>
      </c>
      <c r="P73" s="176"/>
      <c r="Q73" s="176"/>
      <c r="R73" s="1134"/>
      <c r="S73" s="1134"/>
      <c r="T73" s="1134"/>
      <c r="U73" s="1134"/>
      <c r="V73" s="177"/>
      <c r="W73" s="177"/>
      <c r="X73" s="133" t="s">
        <v>465</v>
      </c>
      <c r="Y73" s="177"/>
      <c r="Z73" s="177"/>
      <c r="AA73" s="967"/>
      <c r="AB73" s="967"/>
      <c r="AC73" s="967"/>
      <c r="AD73" s="967"/>
      <c r="AE73" s="967"/>
      <c r="AF73" s="967"/>
      <c r="AG73" s="133" t="s">
        <v>598</v>
      </c>
      <c r="AH73" s="144"/>
    </row>
    <row r="74" spans="1:69" s="143" customFormat="1" ht="10.5" customHeight="1">
      <c r="A74" s="138"/>
      <c r="B74" s="145" t="s">
        <v>615</v>
      </c>
      <c r="E74" s="133"/>
      <c r="G74" s="133"/>
      <c r="N74" s="145" t="s">
        <v>616</v>
      </c>
      <c r="P74" s="176"/>
      <c r="Q74" s="176"/>
      <c r="V74" s="177"/>
      <c r="W74" s="177"/>
      <c r="X74" s="133"/>
      <c r="Y74" s="177"/>
      <c r="Z74" s="177"/>
      <c r="AG74" s="133"/>
      <c r="AH74" s="144"/>
    </row>
    <row r="75" spans="1:69" s="143" customFormat="1" ht="2.25" customHeight="1">
      <c r="A75" s="138"/>
      <c r="C75" s="133"/>
      <c r="AH75" s="144"/>
      <c r="AO75" s="150"/>
    </row>
    <row r="76" spans="1:69" s="143" customFormat="1" ht="14.25" customHeight="1">
      <c r="A76" s="138"/>
      <c r="B76" s="143" t="s">
        <v>617</v>
      </c>
      <c r="AH76" s="144"/>
      <c r="AO76" s="150"/>
      <c r="AV76" s="178"/>
      <c r="AW76" s="178"/>
      <c r="AX76" s="178"/>
      <c r="AY76" s="178"/>
      <c r="AZ76" s="178"/>
      <c r="BA76" s="178"/>
      <c r="BB76" s="178"/>
      <c r="BC76" s="178"/>
      <c r="BD76" s="178"/>
      <c r="BE76" s="178"/>
      <c r="BF76" s="178"/>
      <c r="BG76" s="178"/>
      <c r="BH76" s="178"/>
      <c r="BI76" s="178"/>
      <c r="BJ76" s="178"/>
      <c r="BK76" s="178"/>
      <c r="BL76" s="178"/>
      <c r="BM76" s="178"/>
      <c r="BN76" s="178"/>
      <c r="BO76" s="178"/>
    </row>
    <row r="77" spans="1:69" s="143" customFormat="1" ht="14.25" customHeight="1">
      <c r="A77" s="138"/>
      <c r="C77" s="964" t="s">
        <v>618</v>
      </c>
      <c r="D77" s="964"/>
      <c r="E77" s="964"/>
      <c r="F77" s="964"/>
      <c r="G77" s="964"/>
      <c r="H77" s="964"/>
      <c r="I77" s="964"/>
      <c r="J77" s="964"/>
      <c r="K77" s="964"/>
      <c r="L77" s="964"/>
      <c r="M77" s="964"/>
      <c r="N77" s="964"/>
      <c r="O77" s="964"/>
      <c r="P77" s="964"/>
      <c r="Q77" s="964"/>
      <c r="R77" s="964"/>
      <c r="S77" s="964"/>
      <c r="T77" s="964"/>
      <c r="U77" s="964"/>
      <c r="V77" s="964"/>
      <c r="W77" s="964"/>
      <c r="X77" s="964"/>
      <c r="Y77" s="964"/>
      <c r="Z77" s="964"/>
      <c r="AA77" s="964"/>
      <c r="AB77" s="964"/>
      <c r="AC77" s="964"/>
      <c r="AD77" s="964"/>
      <c r="AE77" s="964"/>
      <c r="AF77" s="964"/>
      <c r="AG77" s="964"/>
      <c r="AH77" s="965"/>
      <c r="AO77" s="150"/>
      <c r="AR77" s="179"/>
      <c r="AS77" s="179"/>
      <c r="AT77" s="179"/>
      <c r="AU77" s="179"/>
      <c r="AV77" s="179"/>
      <c r="AW77" s="179"/>
      <c r="AX77" s="179"/>
      <c r="AY77" s="179"/>
      <c r="AZ77" s="179"/>
      <c r="BA77" s="179"/>
      <c r="BB77" s="179"/>
      <c r="BC77" s="179"/>
      <c r="BD77" s="179"/>
      <c r="BE77" s="179"/>
      <c r="BF77" s="179"/>
      <c r="BG77" s="179"/>
      <c r="BH77" s="179"/>
      <c r="BI77" s="179"/>
      <c r="BJ77" s="179"/>
      <c r="BK77" s="179"/>
      <c r="BL77" s="179"/>
      <c r="BM77" s="179"/>
      <c r="BN77" s="179"/>
      <c r="BO77" s="179"/>
      <c r="BP77" s="179"/>
      <c r="BQ77" s="179"/>
    </row>
    <row r="78" spans="1:69" s="143" customFormat="1" ht="14.25" customHeight="1">
      <c r="A78" s="138"/>
      <c r="C78" s="143" t="s">
        <v>619</v>
      </c>
      <c r="G78" s="956" t="str">
        <f>IF(Application!F89="","",Application!F89)</f>
        <v>陈宝仪</v>
      </c>
      <c r="H78" s="956"/>
      <c r="I78" s="956"/>
      <c r="J78" s="956"/>
      <c r="K78" s="956"/>
      <c r="L78" s="956"/>
      <c r="M78" s="956"/>
      <c r="N78" s="956"/>
      <c r="O78" s="956"/>
      <c r="P78" s="956"/>
      <c r="Q78" s="956"/>
      <c r="R78" s="956"/>
      <c r="S78" s="956"/>
      <c r="T78" s="956"/>
      <c r="U78" s="956"/>
      <c r="AH78" s="144"/>
      <c r="AR78" s="179"/>
      <c r="AS78" s="179"/>
      <c r="AT78" s="179"/>
      <c r="AU78" s="179"/>
      <c r="AV78" s="179"/>
      <c r="AW78" s="179"/>
      <c r="AX78" s="179"/>
      <c r="AY78" s="179"/>
      <c r="AZ78" s="179"/>
      <c r="BA78" s="179"/>
      <c r="BB78" s="179"/>
      <c r="BC78" s="179"/>
      <c r="BD78" s="179"/>
      <c r="BE78" s="179"/>
      <c r="BF78" s="179"/>
      <c r="BG78" s="179"/>
      <c r="BH78" s="179"/>
      <c r="BI78" s="179"/>
      <c r="BJ78" s="179"/>
      <c r="BK78" s="179"/>
      <c r="BL78" s="179"/>
      <c r="BM78" s="179"/>
      <c r="BN78" s="179"/>
      <c r="BO78" s="179"/>
      <c r="BP78" s="179"/>
      <c r="BQ78" s="179"/>
    </row>
    <row r="79" spans="1:69" s="143" customFormat="1" ht="12.75" customHeight="1">
      <c r="A79" s="138"/>
      <c r="D79" s="133" t="s">
        <v>512</v>
      </c>
      <c r="G79" s="957"/>
      <c r="H79" s="957"/>
      <c r="I79" s="957"/>
      <c r="J79" s="957"/>
      <c r="K79" s="957"/>
      <c r="L79" s="957"/>
      <c r="M79" s="957"/>
      <c r="N79" s="957"/>
      <c r="O79" s="957"/>
      <c r="P79" s="957"/>
      <c r="Q79" s="957"/>
      <c r="R79" s="957"/>
      <c r="S79" s="957"/>
      <c r="T79" s="957"/>
      <c r="U79" s="957"/>
      <c r="AH79" s="144"/>
      <c r="AR79" s="179"/>
      <c r="AS79" s="179"/>
      <c r="AT79" s="179"/>
      <c r="AU79" s="179"/>
      <c r="AV79" s="179"/>
      <c r="AW79" s="179"/>
      <c r="AX79" s="179"/>
      <c r="AY79" s="179"/>
      <c r="AZ79" s="179"/>
      <c r="BA79" s="179"/>
      <c r="BB79" s="179"/>
      <c r="BC79" s="179"/>
      <c r="BD79" s="179"/>
      <c r="BE79" s="179"/>
      <c r="BF79" s="179"/>
      <c r="BG79" s="179"/>
      <c r="BH79" s="179"/>
      <c r="BI79" s="179"/>
      <c r="BJ79" s="179"/>
      <c r="BK79" s="179"/>
      <c r="BL79" s="179"/>
      <c r="BM79" s="179"/>
      <c r="BN79" s="179"/>
      <c r="BO79" s="179"/>
      <c r="BP79" s="179"/>
      <c r="BQ79" s="179"/>
    </row>
    <row r="80" spans="1:69" s="143" customFormat="1" ht="14.25" customHeight="1">
      <c r="A80" s="138"/>
      <c r="C80" s="143" t="s">
        <v>620</v>
      </c>
      <c r="G80" s="1135" t="str">
        <f>IF(Application!F91="","",Application!F91)</f>
        <v>广东省广州市白云区华山街道8号10栋503室</v>
      </c>
      <c r="H80" s="1135"/>
      <c r="I80" s="1135"/>
      <c r="J80" s="1135"/>
      <c r="K80" s="1135"/>
      <c r="L80" s="1135"/>
      <c r="M80" s="1135"/>
      <c r="N80" s="1135"/>
      <c r="O80" s="1135"/>
      <c r="P80" s="1135"/>
      <c r="Q80" s="1135"/>
      <c r="R80" s="1135"/>
      <c r="S80" s="1135"/>
      <c r="T80" s="1135"/>
      <c r="U80" s="1135"/>
      <c r="W80" s="143" t="s">
        <v>387</v>
      </c>
      <c r="AA80" s="956" t="str">
        <f>IF(Application!Y91="","",Application!Y91)</f>
        <v>138-1234-5678</v>
      </c>
      <c r="AB80" s="956"/>
      <c r="AC80" s="956"/>
      <c r="AD80" s="956"/>
      <c r="AE80" s="956"/>
      <c r="AF80" s="956"/>
      <c r="AG80" s="956"/>
      <c r="AH80" s="144"/>
      <c r="AR80" s="179"/>
      <c r="AS80" s="179"/>
      <c r="AT80" s="179"/>
      <c r="AU80" s="179"/>
      <c r="AV80" s="179"/>
      <c r="AW80" s="179"/>
      <c r="AX80" s="179"/>
      <c r="AY80" s="179"/>
      <c r="AZ80" s="179"/>
      <c r="BA80" s="180"/>
      <c r="BB80" s="181"/>
      <c r="BC80" s="182"/>
      <c r="BD80" s="182"/>
      <c r="BE80" s="182"/>
      <c r="BF80" s="182"/>
      <c r="BG80" s="179"/>
      <c r="BH80" s="179"/>
      <c r="BI80" s="179"/>
      <c r="BJ80" s="179"/>
      <c r="BK80" s="179"/>
      <c r="BL80" s="179"/>
      <c r="BM80" s="179"/>
      <c r="BN80" s="179"/>
      <c r="BO80" s="179"/>
      <c r="BP80" s="179"/>
      <c r="BQ80" s="179"/>
    </row>
    <row r="81" spans="1:69" s="143" customFormat="1" ht="12.75" customHeight="1">
      <c r="A81" s="138"/>
      <c r="D81" s="133" t="s">
        <v>529</v>
      </c>
      <c r="E81" s="133"/>
      <c r="F81" s="133"/>
      <c r="G81" s="1136"/>
      <c r="H81" s="1136"/>
      <c r="I81" s="1136"/>
      <c r="J81" s="1136"/>
      <c r="K81" s="1136"/>
      <c r="L81" s="1136"/>
      <c r="M81" s="1136"/>
      <c r="N81" s="1136"/>
      <c r="O81" s="1136"/>
      <c r="P81" s="1136"/>
      <c r="Q81" s="1136"/>
      <c r="R81" s="1136"/>
      <c r="S81" s="1136"/>
      <c r="T81" s="1136"/>
      <c r="U81" s="1136"/>
      <c r="V81" s="133"/>
      <c r="W81" s="133" t="s">
        <v>390</v>
      </c>
      <c r="X81" s="133"/>
      <c r="AA81" s="957"/>
      <c r="AB81" s="957"/>
      <c r="AC81" s="957"/>
      <c r="AD81" s="957"/>
      <c r="AE81" s="957"/>
      <c r="AF81" s="957"/>
      <c r="AG81" s="957"/>
      <c r="AH81" s="144"/>
      <c r="AR81" s="179"/>
      <c r="AS81" s="179"/>
      <c r="AT81" s="179"/>
      <c r="AU81" s="179"/>
      <c r="AV81" s="179"/>
      <c r="AW81" s="179"/>
      <c r="AX81" s="179"/>
      <c r="AY81" s="179"/>
      <c r="AZ81" s="179"/>
      <c r="BA81" s="179"/>
      <c r="BB81" s="179"/>
      <c r="BC81" s="179"/>
      <c r="BD81" s="179"/>
      <c r="BE81" s="179"/>
      <c r="BF81" s="179"/>
      <c r="BG81" s="179"/>
      <c r="BH81" s="179"/>
      <c r="BI81" s="179"/>
      <c r="BJ81" s="179"/>
      <c r="BK81" s="179"/>
      <c r="BL81" s="179"/>
      <c r="BM81" s="179"/>
      <c r="BN81" s="179"/>
      <c r="BO81" s="179"/>
      <c r="BP81" s="179"/>
      <c r="BQ81" s="179"/>
    </row>
    <row r="82" spans="1:69" s="143" customFormat="1" ht="2.25" customHeight="1">
      <c r="A82" s="138"/>
      <c r="D82" s="133"/>
      <c r="E82" s="133"/>
      <c r="F82" s="133"/>
      <c r="G82" s="133"/>
      <c r="H82" s="133"/>
      <c r="I82" s="133"/>
      <c r="J82" s="133"/>
      <c r="K82" s="133"/>
      <c r="L82" s="133"/>
      <c r="M82" s="133"/>
      <c r="N82" s="133"/>
      <c r="O82" s="133"/>
      <c r="P82" s="133"/>
      <c r="Q82" s="133"/>
      <c r="R82" s="133"/>
      <c r="S82" s="133"/>
      <c r="T82" s="133"/>
      <c r="U82" s="133"/>
      <c r="V82" s="133"/>
      <c r="W82" s="133"/>
      <c r="X82" s="133"/>
      <c r="AH82" s="144"/>
      <c r="AR82" s="179"/>
      <c r="AS82" s="179"/>
      <c r="AT82" s="179"/>
      <c r="AU82" s="179"/>
      <c r="AV82" s="179"/>
      <c r="AW82" s="179"/>
      <c r="AX82" s="179"/>
      <c r="AY82" s="179"/>
      <c r="AZ82" s="179"/>
      <c r="BA82" s="179"/>
      <c r="BB82" s="179"/>
      <c r="BC82" s="179"/>
      <c r="BD82" s="179"/>
      <c r="BE82" s="179"/>
      <c r="BF82" s="179"/>
      <c r="BG82" s="179"/>
      <c r="BH82" s="179"/>
      <c r="BI82" s="179"/>
      <c r="BJ82" s="179"/>
      <c r="BK82" s="179"/>
      <c r="BL82" s="179"/>
      <c r="BM82" s="179"/>
      <c r="BN82" s="179"/>
      <c r="BO82" s="179"/>
      <c r="BP82" s="179"/>
      <c r="BQ82" s="179"/>
    </row>
    <row r="83" spans="1:69" s="143" customFormat="1" ht="14.25" customHeight="1">
      <c r="A83" s="183"/>
      <c r="C83" s="143" t="s">
        <v>621</v>
      </c>
      <c r="L83" s="1137" t="str">
        <f>IF(Application!L97="","",Application!L97)</f>
        <v/>
      </c>
      <c r="M83" s="1137"/>
      <c r="N83" s="1137"/>
      <c r="O83" s="1137"/>
      <c r="P83" s="1137"/>
      <c r="Q83" s="1137"/>
      <c r="R83" s="1137"/>
      <c r="S83" s="1137"/>
      <c r="T83" s="1137"/>
      <c r="U83" s="1137"/>
      <c r="W83" s="143" t="s">
        <v>387</v>
      </c>
      <c r="AA83" s="956" t="str">
        <f>IF(Application!Y97="","",Application!Y97)</f>
        <v>人事部经理</v>
      </c>
      <c r="AB83" s="956"/>
      <c r="AC83" s="956"/>
      <c r="AD83" s="956"/>
      <c r="AE83" s="956"/>
      <c r="AF83" s="956"/>
      <c r="AG83" s="956"/>
      <c r="AH83" s="144"/>
      <c r="AR83" s="179"/>
      <c r="AS83" s="179"/>
      <c r="AT83" s="179"/>
      <c r="AU83" s="179"/>
      <c r="AV83" s="179"/>
      <c r="AW83" s="179"/>
      <c r="AX83" s="179"/>
      <c r="AY83" s="179"/>
      <c r="AZ83" s="179"/>
      <c r="BA83" s="179"/>
      <c r="BB83" s="179"/>
      <c r="BC83" s="179"/>
      <c r="BD83" s="179"/>
      <c r="BE83" s="179"/>
      <c r="BF83" s="179"/>
      <c r="BG83" s="179"/>
      <c r="BH83" s="179"/>
      <c r="BI83" s="179"/>
      <c r="BJ83" s="179"/>
      <c r="BK83" s="179"/>
      <c r="BL83" s="179"/>
      <c r="BM83" s="179"/>
      <c r="BN83" s="179"/>
      <c r="BO83" s="179"/>
      <c r="BP83" s="179"/>
      <c r="BQ83" s="179"/>
    </row>
    <row r="84" spans="1:69" s="143" customFormat="1" ht="12.75" customHeight="1">
      <c r="A84" s="138"/>
      <c r="D84" s="133" t="s">
        <v>622</v>
      </c>
      <c r="E84" s="133"/>
      <c r="F84" s="133"/>
      <c r="G84" s="133"/>
      <c r="H84" s="133"/>
      <c r="I84" s="133"/>
      <c r="J84" s="133"/>
      <c r="K84" s="133"/>
      <c r="L84" s="1138"/>
      <c r="M84" s="1138"/>
      <c r="N84" s="1138"/>
      <c r="O84" s="1138"/>
      <c r="P84" s="1138"/>
      <c r="Q84" s="1138"/>
      <c r="R84" s="1138"/>
      <c r="S84" s="1138"/>
      <c r="T84" s="1138"/>
      <c r="U84" s="1138"/>
      <c r="V84" s="133"/>
      <c r="W84" s="133" t="s">
        <v>390</v>
      </c>
      <c r="X84" s="133"/>
      <c r="AA84" s="957"/>
      <c r="AB84" s="957"/>
      <c r="AC84" s="957"/>
      <c r="AD84" s="957"/>
      <c r="AE84" s="957"/>
      <c r="AF84" s="957"/>
      <c r="AG84" s="957"/>
      <c r="AH84" s="144"/>
      <c r="AR84" s="179"/>
      <c r="AS84" s="179"/>
      <c r="AT84" s="179"/>
      <c r="AU84" s="179"/>
      <c r="AV84" s="179"/>
      <c r="AW84" s="179"/>
      <c r="AX84" s="179"/>
      <c r="AY84" s="179"/>
      <c r="AZ84" s="179"/>
      <c r="BA84" s="179"/>
      <c r="BB84" s="179"/>
      <c r="BC84" s="179"/>
      <c r="BD84" s="179"/>
      <c r="BE84" s="179"/>
      <c r="BF84" s="179"/>
      <c r="BG84" s="179"/>
      <c r="BH84" s="179"/>
      <c r="BI84" s="179"/>
      <c r="BJ84" s="179"/>
      <c r="BK84" s="179"/>
      <c r="BL84" s="179"/>
      <c r="BM84" s="179"/>
      <c r="BN84" s="179"/>
      <c r="BO84" s="179"/>
      <c r="BP84" s="179"/>
      <c r="BQ84" s="179"/>
    </row>
    <row r="85" spans="1:69" s="143" customFormat="1" ht="2.25" customHeight="1">
      <c r="A85" s="138"/>
      <c r="D85" s="133"/>
      <c r="E85" s="133"/>
      <c r="F85" s="133"/>
      <c r="G85" s="133"/>
      <c r="H85" s="133"/>
      <c r="I85" s="133"/>
      <c r="J85" s="133"/>
      <c r="K85" s="133"/>
      <c r="L85" s="149"/>
      <c r="M85" s="149"/>
      <c r="N85" s="149"/>
      <c r="O85" s="149"/>
      <c r="P85" s="149"/>
      <c r="Q85" s="149"/>
      <c r="R85" s="149"/>
      <c r="S85" s="149"/>
      <c r="T85" s="149"/>
      <c r="U85" s="149"/>
      <c r="V85" s="133"/>
      <c r="W85" s="133"/>
      <c r="X85" s="133"/>
      <c r="AA85" s="149"/>
      <c r="AB85" s="149"/>
      <c r="AC85" s="149"/>
      <c r="AD85" s="149"/>
      <c r="AE85" s="149"/>
      <c r="AF85" s="149"/>
      <c r="AG85" s="149"/>
      <c r="AH85" s="144"/>
      <c r="AR85" s="179"/>
      <c r="AS85" s="179"/>
      <c r="AT85" s="179"/>
      <c r="AU85" s="179"/>
      <c r="AV85" s="179"/>
      <c r="AW85" s="179"/>
      <c r="AX85" s="179"/>
      <c r="AY85" s="179"/>
      <c r="AZ85" s="179"/>
      <c r="BA85" s="179"/>
      <c r="BB85" s="179"/>
      <c r="BC85" s="179"/>
      <c r="BD85" s="179"/>
      <c r="BE85" s="179"/>
      <c r="BF85" s="179"/>
      <c r="BG85" s="179"/>
      <c r="BH85" s="179"/>
      <c r="BI85" s="179"/>
      <c r="BJ85" s="179"/>
      <c r="BK85" s="179"/>
      <c r="BL85" s="179"/>
      <c r="BM85" s="179"/>
      <c r="BN85" s="179"/>
      <c r="BO85" s="179"/>
      <c r="BP85" s="179"/>
      <c r="BQ85" s="179"/>
    </row>
    <row r="86" spans="1:69" s="143" customFormat="1" ht="14.25" customHeight="1">
      <c r="A86" s="138"/>
      <c r="B86" s="146"/>
      <c r="C86" s="146" t="s">
        <v>623</v>
      </c>
      <c r="D86" s="146"/>
      <c r="H86" s="1126" t="e">
        <f>IF(Application!#REF!="","",Application!#REF!)</f>
        <v>#REF!</v>
      </c>
      <c r="I86" s="1126"/>
      <c r="J86" s="1126"/>
      <c r="K86" s="1126"/>
      <c r="L86" s="1126"/>
      <c r="M86" s="1126"/>
      <c r="N86" s="1126"/>
      <c r="O86" s="143" t="s">
        <v>595</v>
      </c>
      <c r="P86" s="152"/>
      <c r="Q86" s="1128" t="s">
        <v>624</v>
      </c>
      <c r="R86" s="1128"/>
      <c r="S86" s="1128"/>
      <c r="T86" s="1128"/>
      <c r="U86" s="184">
        <v>1</v>
      </c>
      <c r="V86" s="184" t="s">
        <v>278</v>
      </c>
      <c r="W86" s="184" t="s">
        <v>625</v>
      </c>
      <c r="X86" s="1129" t="e">
        <f>IF(Application!#REF!="","",Application!#REF!)</f>
        <v>#REF!</v>
      </c>
      <c r="Y86" s="1129"/>
      <c r="Z86" s="1129"/>
      <c r="AA86" s="185" t="s">
        <v>595</v>
      </c>
      <c r="AB86" s="186"/>
      <c r="AE86" s="157"/>
      <c r="AF86" s="157"/>
      <c r="AG86" s="157"/>
      <c r="AH86" s="144"/>
      <c r="AR86" s="179"/>
      <c r="AS86" s="179"/>
      <c r="AT86" s="179"/>
      <c r="AU86" s="179"/>
      <c r="AV86" s="179"/>
      <c r="AW86" s="179"/>
      <c r="AX86" s="179"/>
      <c r="AY86" s="179"/>
      <c r="AZ86" s="179"/>
      <c r="BA86" s="179"/>
      <c r="BB86" s="179"/>
      <c r="BC86" s="179"/>
      <c r="BD86" s="179"/>
      <c r="BE86" s="179"/>
      <c r="BF86" s="179"/>
      <c r="BG86" s="179"/>
      <c r="BH86" s="179"/>
      <c r="BI86" s="179"/>
      <c r="BJ86" s="179"/>
      <c r="BK86" s="179"/>
      <c r="BL86" s="179"/>
      <c r="BM86" s="179"/>
      <c r="BN86" s="179"/>
      <c r="BO86" s="179"/>
      <c r="BP86" s="179"/>
      <c r="BQ86" s="179"/>
    </row>
    <row r="87" spans="1:69" s="143" customFormat="1" ht="12.75" customHeight="1">
      <c r="A87" s="138"/>
      <c r="B87" s="146"/>
      <c r="C87" s="146"/>
      <c r="D87" s="154" t="s">
        <v>626</v>
      </c>
      <c r="H87" s="1127"/>
      <c r="I87" s="1127"/>
      <c r="J87" s="1127"/>
      <c r="K87" s="1127"/>
      <c r="L87" s="1127"/>
      <c r="M87" s="1127"/>
      <c r="N87" s="1127"/>
      <c r="O87" s="133" t="s">
        <v>598</v>
      </c>
      <c r="P87" s="152"/>
      <c r="Q87" s="1130" t="str">
        <f>IF(Application!S101="","","税引後の年収："&amp;TEXT(Application!S101,"#,##")&amp;"円")</f>
        <v/>
      </c>
      <c r="R87" s="1130"/>
      <c r="S87" s="1130"/>
      <c r="T87" s="1130"/>
      <c r="U87" s="1130"/>
      <c r="V87" s="1130"/>
      <c r="W87" s="1130"/>
      <c r="X87" s="1130"/>
      <c r="Y87" s="1130"/>
      <c r="Z87" s="1130"/>
      <c r="AA87" s="1130"/>
      <c r="AB87" s="1130"/>
      <c r="AE87" s="157"/>
      <c r="AF87" s="157"/>
      <c r="AG87" s="157"/>
      <c r="AH87" s="144"/>
      <c r="AR87" s="179"/>
      <c r="AS87" s="179"/>
      <c r="AT87" s="179"/>
      <c r="AU87" s="179"/>
      <c r="AV87" s="179"/>
      <c r="AW87" s="179"/>
      <c r="AX87" s="179"/>
      <c r="AY87" s="179"/>
      <c r="AZ87" s="179"/>
      <c r="BA87" s="179"/>
      <c r="BB87" s="179"/>
      <c r="BC87" s="179"/>
      <c r="BD87" s="179"/>
      <c r="BE87" s="179"/>
      <c r="BF87" s="179"/>
      <c r="BG87" s="179"/>
      <c r="BH87" s="179"/>
      <c r="BI87" s="179"/>
      <c r="BJ87" s="179"/>
      <c r="BK87" s="179"/>
      <c r="BL87" s="179"/>
      <c r="BM87" s="179"/>
      <c r="BN87" s="179"/>
      <c r="BO87" s="179"/>
      <c r="BP87" s="179"/>
      <c r="BQ87" s="179"/>
    </row>
    <row r="88" spans="1:69" s="143" customFormat="1" ht="4.5" customHeight="1">
      <c r="A88" s="158"/>
      <c r="B88" s="187"/>
      <c r="C88" s="188"/>
      <c r="D88" s="151"/>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c r="AE88" s="188"/>
      <c r="AF88" s="188"/>
      <c r="AG88" s="188"/>
      <c r="AH88" s="159"/>
      <c r="AR88" s="179"/>
      <c r="AS88" s="179"/>
      <c r="AT88" s="179"/>
      <c r="AU88" s="179"/>
      <c r="AV88" s="179"/>
      <c r="AW88" s="179"/>
      <c r="AX88" s="179"/>
      <c r="AY88" s="179"/>
      <c r="AZ88" s="179"/>
      <c r="BA88" s="179"/>
      <c r="BB88" s="179"/>
      <c r="BC88" s="179"/>
      <c r="BD88" s="179"/>
      <c r="BE88" s="179"/>
      <c r="BF88" s="179"/>
      <c r="BG88" s="179"/>
      <c r="BH88" s="179"/>
      <c r="BI88" s="179"/>
      <c r="BJ88" s="179"/>
      <c r="BK88" s="179"/>
      <c r="BL88" s="179"/>
      <c r="BM88" s="179"/>
      <c r="BN88" s="179"/>
      <c r="BO88" s="179"/>
      <c r="BP88" s="179"/>
      <c r="BQ88" s="179"/>
    </row>
    <row r="89" spans="1:69" s="143" customFormat="1" ht="6" customHeight="1">
      <c r="A89" s="189"/>
      <c r="B89" s="189"/>
      <c r="C89" s="190"/>
      <c r="D89" s="190"/>
      <c r="E89" s="190"/>
      <c r="F89" s="190"/>
      <c r="G89" s="190"/>
      <c r="H89" s="190"/>
      <c r="I89" s="190"/>
      <c r="J89" s="190"/>
      <c r="K89" s="190"/>
      <c r="L89" s="190"/>
      <c r="M89" s="190"/>
      <c r="N89" s="190"/>
      <c r="O89" s="190"/>
      <c r="P89" s="190"/>
      <c r="Q89" s="190"/>
      <c r="R89" s="190"/>
      <c r="S89" s="190"/>
      <c r="T89" s="190"/>
      <c r="U89" s="190"/>
      <c r="V89" s="190"/>
      <c r="W89" s="190"/>
      <c r="X89" s="190"/>
      <c r="Y89" s="190"/>
      <c r="Z89" s="190"/>
      <c r="AA89" s="190"/>
      <c r="AB89" s="190"/>
      <c r="AC89" s="190"/>
      <c r="AD89" s="190"/>
      <c r="AE89" s="190"/>
      <c r="AF89" s="190"/>
      <c r="AG89" s="190"/>
      <c r="AH89" s="189"/>
      <c r="AR89" s="179"/>
      <c r="AS89" s="179"/>
      <c r="AT89" s="179"/>
      <c r="AU89" s="179"/>
      <c r="AV89" s="179"/>
      <c r="AW89" s="179"/>
      <c r="AX89" s="179"/>
      <c r="AY89" s="179"/>
      <c r="AZ89" s="179"/>
      <c r="BA89" s="179"/>
      <c r="BB89" s="179"/>
      <c r="BC89" s="179"/>
      <c r="BD89" s="179"/>
      <c r="BE89" s="179"/>
      <c r="BF89" s="179"/>
      <c r="BG89" s="179"/>
      <c r="BH89" s="179"/>
      <c r="BI89" s="179"/>
      <c r="BJ89" s="179"/>
      <c r="BK89" s="179"/>
      <c r="BL89" s="179"/>
      <c r="BM89" s="179"/>
      <c r="BN89" s="179"/>
      <c r="BO89" s="179"/>
      <c r="BP89" s="179"/>
      <c r="BQ89" s="179"/>
    </row>
    <row r="90" spans="1:69" ht="12" customHeight="1">
      <c r="AR90" s="191"/>
      <c r="AS90" s="191"/>
      <c r="AT90" s="191"/>
      <c r="AU90" s="191"/>
      <c r="AV90" s="191"/>
      <c r="AW90" s="191"/>
      <c r="AX90" s="191"/>
      <c r="AY90" s="191"/>
      <c r="AZ90" s="191"/>
      <c r="BA90" s="191"/>
      <c r="BB90" s="191"/>
      <c r="BC90" s="191"/>
      <c r="BD90" s="191"/>
      <c r="BE90" s="191"/>
      <c r="BF90" s="191"/>
      <c r="BG90" s="191"/>
      <c r="BH90" s="191"/>
      <c r="BI90" s="191"/>
      <c r="BJ90" s="191"/>
      <c r="BK90" s="191"/>
      <c r="BL90" s="191"/>
      <c r="BM90" s="191"/>
      <c r="BN90" s="191"/>
      <c r="BO90" s="191"/>
      <c r="BP90" s="191"/>
      <c r="BQ90" s="191"/>
    </row>
    <row r="91" spans="1:69" ht="12" customHeight="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row>
  </sheetData>
  <sheetProtection formatCells="0" selectLockedCells="1"/>
  <mergeCells count="70">
    <mergeCell ref="H86:N87"/>
    <mergeCell ref="Q86:T86"/>
    <mergeCell ref="X86:Z86"/>
    <mergeCell ref="Q87:AB87"/>
    <mergeCell ref="I69:P70"/>
    <mergeCell ref="AA69:AF70"/>
    <mergeCell ref="G72:L73"/>
    <mergeCell ref="R72:U73"/>
    <mergeCell ref="AA72:AF73"/>
    <mergeCell ref="C77:AH77"/>
    <mergeCell ref="G78:U79"/>
    <mergeCell ref="G80:U81"/>
    <mergeCell ref="AA80:AG81"/>
    <mergeCell ref="L83:U84"/>
    <mergeCell ref="AA83:AG84"/>
    <mergeCell ref="AA53:AB53"/>
    <mergeCell ref="G58:N59"/>
    <mergeCell ref="AA58:AF59"/>
    <mergeCell ref="J61:Q62"/>
    <mergeCell ref="AA61:AF62"/>
    <mergeCell ref="Q53:R53"/>
    <mergeCell ref="W53:X53"/>
    <mergeCell ref="F64:M65"/>
    <mergeCell ref="Y65:AG68"/>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G33:T34"/>
    <mergeCell ref="W33:AF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P22:W22"/>
    <mergeCell ref="AF22:AG22"/>
    <mergeCell ref="B25:AG26"/>
    <mergeCell ref="AF27:AG27"/>
    <mergeCell ref="E29:R30"/>
    <mergeCell ref="V29:AG30"/>
    <mergeCell ref="H21:N22"/>
    <mergeCell ref="O21:W21"/>
    <mergeCell ref="X21:AB22"/>
    <mergeCell ref="AD21:AE22"/>
    <mergeCell ref="AF21:AG21"/>
    <mergeCell ref="G5:AG6"/>
    <mergeCell ref="F8:S9"/>
    <mergeCell ref="Y8:AG9"/>
    <mergeCell ref="V11:Y12"/>
    <mergeCell ref="Z19:AF20"/>
  </mergeCells>
  <phoneticPr fontId="52"/>
  <conditionalFormatting sqref="BA80">
    <cfRule type="expression" dxfId="0" priority="1">
      <formula>(BA80&lt;&gt;"")*(YEAR(TODAY())-YEAR(BA80))&gt;=30</formula>
    </cfRule>
  </conditionalFormatting>
  <dataValidations disablePrompts="1" count="2">
    <dataValidation type="textLength" allowBlank="1" showInputMessage="1" showErrorMessage="1" sqref="AV76:BO86" xr:uid="{E6A3A64B-1E3D-437D-A032-29F4B0A23E07}">
      <formula1>0</formula1>
      <formula2>0</formula2>
    </dataValidation>
    <dataValidation type="list" allowBlank="1" showInputMessage="1" showErrorMessage="1" sqref="B27 S58 V61 W72 M15 B69 R15 X15 B58 B32 B39 H15 C17 J17 Q17 V17 AB17 C19 J19 P19 V19" xr:uid="{4E225BB5-D4FA-4738-8680-0CF7009E3272}">
      <formula1>"□,■"</formula1>
    </dataValidation>
  </dataValidations>
  <printOptions horizontalCentered="1"/>
  <pageMargins left="0.39370078740157483" right="0.39370078740157483" top="0.19685039370078741" bottom="0.19685039370078741" header="0" footer="0"/>
  <pageSetup paperSize="9" scale="96"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Application</vt:lpstr>
      <vt:lpstr>★Resume-1★</vt:lpstr>
      <vt:lpstr>★Resume-2★</vt:lpstr>
      <vt:lpstr>★Family List★</vt:lpstr>
      <vt:lpstr>★Expenses Payment★</vt:lpstr>
      <vt:lpstr>提出書類一覧表</vt:lpstr>
      <vt:lpstr>申請人用（認定）１</vt:lpstr>
      <vt:lpstr>申請人用（認定）２Ｐ </vt:lpstr>
      <vt:lpstr>申請人用（認定）２Ｐ1</vt:lpstr>
      <vt:lpstr>申請人用（認定）３Ｐ </vt:lpstr>
      <vt:lpstr>申請人用（認定）３Ｐ1</vt:lpstr>
      <vt:lpstr>職歴リスト3つ以上</vt:lpstr>
      <vt:lpstr>Previous Stay in Japan List</vt:lpstr>
      <vt:lpstr>'★Expenses Payment★'!Print_Area</vt:lpstr>
      <vt:lpstr>'★Family List★'!Print_Area</vt:lpstr>
      <vt:lpstr>'★Resume-1★'!Print_Area</vt:lpstr>
      <vt:lpstr>'★Resume-2★'!Print_Area</vt:lpstr>
      <vt:lpstr>Application!Print_Area</vt:lpstr>
      <vt:lpstr>'Previous Stay in Japan List'!Print_Area</vt:lpstr>
      <vt:lpstr>職歴リスト3つ以上!Print_Area</vt:lpstr>
      <vt:lpstr>'申請人用（認定）１'!Print_Area</vt:lpstr>
      <vt:lpstr>'申請人用（認定）２Ｐ '!Print_Area</vt:lpstr>
      <vt:lpstr>'申請人用（認定）２Ｐ1'!Print_Area</vt:lpstr>
      <vt:lpstr>'申請人用（認定）３Ｐ '!Print_Area</vt:lpstr>
      <vt:lpstr>'申請人用（認定）３Ｐ1'!Print_Area</vt:lpstr>
      <vt:lpstr>提出書類一覧表!Print_Area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追创日本留学申请表(www.liuxue.net)</dc:title>
  <dc:creator>顔春捷</dc:creator>
  <dc:description>Microsoft office 2007版本</dc:description>
  <cp:lastModifiedBy>顔春捷</cp:lastModifiedBy>
  <cp:lastPrinted>2022-10-27T09:20:38Z</cp:lastPrinted>
  <dcterms:created xsi:type="dcterms:W3CDTF">2015-01-09T02:54:11Z</dcterms:created>
  <dcterms:modified xsi:type="dcterms:W3CDTF">2022-10-27T11:45:28Z</dcterms:modified>
</cp:coreProperties>
</file>